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270" activeTab="0"/>
  </bookViews>
  <sheets>
    <sheet name="Отчет ВЦП 1 кв 2016" sheetId="1" r:id="rId1"/>
  </sheets>
  <definedNames>
    <definedName name="_xlnm._FilterDatabase" localSheetId="0" hidden="1">'Отчет ВЦП 1 кв 2016'!$A$8:$S$225</definedName>
    <definedName name="_xlnm.Print_Titles" localSheetId="0">'Отчет ВЦП 1 кв 2016'!$5:$8</definedName>
    <definedName name="_xlnm.Print_Area" localSheetId="0">'Отчет ВЦП 1 кв 2016'!$A$1:$S$231</definedName>
  </definedNames>
  <calcPr fullCalcOnLoad="1"/>
</workbook>
</file>

<file path=xl/sharedStrings.xml><?xml version="1.0" encoding="utf-8"?>
<sst xmlns="http://schemas.openxmlformats.org/spreadsheetml/2006/main" count="484" uniqueCount="281">
  <si>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</si>
  <si>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</si>
  <si>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</si>
  <si>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оказания услуг в культурно-досуговых учреждениях на улучшение материально-технической базы (МБУ "КДЦ","Синегорье", "ПКиО", "ЦКиДМ")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</si>
  <si>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</si>
  <si>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Предоставление субсидии организациям дополнительного образования на улучшение материально-технической базы (МБОУ ДОД "ДМШ№1", "ДМШ №2", "ДХШ","ДШИ")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</si>
  <si>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</si>
  <si>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Предоставление мер социальной поддержки гражданам подвергшихся воздействию радиации</t>
  </si>
  <si>
    <t>Предоставление ежегодной денежной выплаты лицам, награжденным знаком "Почетный донор СССР", "Почетный донор России".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</si>
  <si>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2014 год и на плановый период 2015 и 2016 годов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</si>
  <si>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</si>
  <si>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Компенсация расходов на уплату взноса на капитальный ремонт общего имущества в многоквартирном доме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</si>
  <si>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2014 год и на плановый период 2015 и 2016 годов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</si>
  <si>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</si>
  <si>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</si>
  <si>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"Обеспечение населения Озерского городского округа услугами учреждений культуры" на 2014 год и на плановый период 2015 и 2016 годов (Управление культуры)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</si>
  <si>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</si>
  <si>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</si>
  <si>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</si>
  <si>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</si>
  <si>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</si>
  <si>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</si>
  <si>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</si>
  <si>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представления услуг театрально-зрелищными учреждениями на улучшение материально-технической базы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</si>
  <si>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</si>
  <si>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</si>
  <si>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</si>
  <si>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</si>
  <si>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</si>
  <si>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</si>
  <si>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</si>
  <si>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</si>
  <si>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</si>
  <si>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Начальник Управления экономики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</si>
  <si>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</si>
  <si>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</si>
  <si>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</si>
  <si>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</si>
  <si>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</si>
  <si>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</si>
  <si>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11.</t>
  </si>
  <si>
    <t>16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</si>
  <si>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</si>
  <si>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</si>
  <si>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</si>
  <si>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</si>
  <si>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</si>
  <si>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</si>
  <si>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</si>
  <si>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</si>
  <si>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</si>
  <si>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</si>
  <si>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</si>
  <si>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</si>
  <si>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</si>
  <si>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12.3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</si>
  <si>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</si>
  <si>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</si>
  <si>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</si>
  <si>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</si>
  <si>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</si>
  <si>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</si>
  <si>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</si>
  <si>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</si>
  <si>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</si>
  <si>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</si>
  <si>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</si>
  <si>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</si>
  <si>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2014 год и на плановый период 2015 и 2016 годов</t>
  </si>
  <si>
    <t>Совершенствование деятельности Управления посредством обучения и повышения квалификации муниципальных служащих</t>
  </si>
  <si>
    <t>"Социальная поддержка отдельных категорий граждан Озерского городского округа" на 2014 год и на плановый период 2015 и 2016 годов (УСЗН)</t>
  </si>
  <si>
    <t>8.2</t>
  </si>
  <si>
    <t>10.3</t>
  </si>
  <si>
    <t>10.4</t>
  </si>
  <si>
    <t>10.5</t>
  </si>
  <si>
    <t>10.6</t>
  </si>
  <si>
    <t>10.7</t>
  </si>
  <si>
    <t>10.8</t>
  </si>
  <si>
    <t>13.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</si>
  <si>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</si>
  <si>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</si>
  <si>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</si>
  <si>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"Основные направления развития дорожной деятельности и внешнего благоустройства на территории Озерского городского округа" на 2014 год и на плановый период 2015 и 2016 годов (УКСиБ)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</si>
  <si>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</si>
  <si>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</si>
  <si>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</si>
  <si>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</si>
  <si>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</si>
  <si>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2014 год и плановый период 2015 и 2016 годов (УО)                                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</si>
  <si>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</si>
  <si>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>за 1 квартал 2016 года</t>
  </si>
  <si>
    <t>водоотведение не относится к задаче уксиб</t>
  </si>
  <si>
    <t xml:space="preserve">Финансирование, утвержденное в программе                                                             на 2016 год  (тыс. руб.)                                            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</si>
  <si>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</si>
  <si>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</si>
  <si>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</si>
  <si>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</si>
  <si>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</si>
  <si>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</si>
  <si>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</si>
  <si>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</si>
  <si>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"Развитие физической культуры и спорта в Озерском городском округе" на 2014 год и на плановый период 2015 и 2016 годов (Управление по ФК и С)</t>
  </si>
  <si>
    <t>Поддержка спорта высших достижений по паралимпийским видам спорта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</si>
  <si>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</si>
  <si>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</si>
  <si>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</si>
  <si>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</si>
  <si>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</si>
  <si>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</si>
  <si>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</si>
  <si>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</si>
  <si>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</si>
  <si>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</si>
  <si>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Мониторинг дебиторской и кредиторской задолженностей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</si>
  <si>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</si>
  <si>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</si>
  <si>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</si>
  <si>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</si>
  <si>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</si>
  <si>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</si>
  <si>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2014 год и на плановый период 2015 и 2016 годов</t>
  </si>
  <si>
    <t>"Совершенствование бюджетной и налоговой политики администрации Озерского городского округа" на 2014 год и на плановый период 2015 и 2016 годов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</si>
  <si>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</si>
  <si>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</si>
  <si>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</si>
  <si>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</si>
  <si>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</si>
  <si>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</si>
  <si>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</si>
  <si>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</si>
  <si>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</si>
  <si>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</si>
  <si>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2014 год  и плановый период 2015 и 2016 годов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</si>
  <si>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</si>
  <si>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</si>
  <si>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</si>
  <si>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</si>
  <si>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</si>
  <si>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</si>
  <si>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</si>
  <si>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</si>
  <si>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</si>
  <si>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</si>
  <si>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</si>
  <si>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</si>
  <si>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</si>
  <si>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>Организация водоотведения в границах Озерского городского округа</t>
  </si>
  <si>
    <t xml:space="preserve">Субсидия на возмещение затрат, в связи с оказанием услуг по  обеспечению перекачки ливневых и грунтовых вод через технические устройства  водоотведения на территории Озерского городского округа </t>
  </si>
  <si>
    <t>5.7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</si>
  <si>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</si>
  <si>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</si>
  <si>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</si>
  <si>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</si>
  <si>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</si>
  <si>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(МОУ "Детский дом",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</si>
  <si>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</si>
  <si>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</si>
  <si>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</si>
  <si>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</si>
  <si>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</si>
  <si>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</si>
  <si>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</si>
  <si>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</si>
  <si>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</si>
  <si>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t>11,1</t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</si>
  <si>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</si>
  <si>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</si>
  <si>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</si>
  <si>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</si>
  <si>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</si>
  <si>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</si>
  <si>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</si>
  <si>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</si>
  <si>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Управления по делам ГО и ЧС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</si>
  <si>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</si>
  <si>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</si>
  <si>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</si>
  <si>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образования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</si>
  <si>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</si>
  <si>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</si>
  <si>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</si>
  <si>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</si>
  <si>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</si>
  <si>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</si>
  <si>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</si>
  <si>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</si>
  <si>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Оплата работ по содержанию территории свалки для утилизации твердых бытовых отходов поселка Метлино</t>
  </si>
  <si>
    <t>Развитие паралимпийских и сурдлимпийских видов спорта для подготовки резерва спортивных сборных команд Челябинской области и России</t>
  </si>
  <si>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</si>
  <si>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</si>
  <si>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</si>
  <si>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</si>
  <si>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</si>
  <si>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</si>
  <si>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</si>
  <si>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</si>
  <si>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</si>
  <si>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>Предоставление общедоступного и бесплатного начального, общего, основного общего, среднего (полного) общего образования по основным общеобразовательным программам в муниципальных образовательных организациях</t>
  </si>
  <si>
    <t>"Обеспечение жилыми помещениями по договору найма специализированных жилых помещений детей - сирот и детей, оставшихся без попечения родителей, лиц из их числа в Озерском городском округе Челябинской области" в 2014 году и на плановый период 2015 и 2016 годов</t>
  </si>
  <si>
    <t>16.1</t>
  </si>
  <si>
    <t>16.2</t>
  </si>
  <si>
    <t>Предоставление общедоступного и бесплатного дошкольного образования по основным общеобразовательным программам, а также создание условий для осуществления присмотра и ухода за детьми в муниципальных образовательных организациях</t>
  </si>
  <si>
    <t>Предоставление дополнительного образования детей в муниципальных образовательных организациях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</si>
  <si>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</si>
  <si>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</si>
  <si>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</si>
  <si>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</si>
  <si>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</si>
  <si>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</si>
  <si>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</si>
  <si>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</si>
  <si>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</si>
  <si>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</si>
  <si>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</si>
  <si>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</si>
  <si>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</si>
  <si>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</si>
  <si>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</si>
  <si>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</si>
  <si>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</si>
  <si>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</si>
  <si>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</si>
  <si>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</si>
  <si>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</si>
  <si>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</si>
  <si>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</si>
  <si>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</si>
  <si>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>Создание условий населению городского округа для занятий физической культурой и спортом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</si>
  <si>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</si>
  <si>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</si>
  <si>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</si>
  <si>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15.2</t>
  </si>
  <si>
    <t>14.2</t>
  </si>
  <si>
    <t>2.1</t>
  </si>
  <si>
    <t>3.1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</si>
  <si>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</si>
  <si>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</si>
  <si>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</si>
  <si>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</si>
  <si>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</si>
  <si>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</si>
  <si>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</si>
  <si>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</si>
  <si>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</si>
  <si>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</si>
  <si>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Приобретение жилых помещений в соответствии с требованиями действующего законодательства для обеспечения детей - сирот и детей, оставшихся без попечения родителей, лиц из их числа в Озерском городском округе Челябинской области</t>
  </si>
  <si>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</si>
  <si>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</si>
  <si>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</si>
  <si>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-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</si>
  <si>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</si>
  <si>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</si>
  <si>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</si>
  <si>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</si>
  <si>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</si>
  <si>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</si>
  <si>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4.4</t>
  </si>
  <si>
    <t>4.5</t>
  </si>
  <si>
    <t>Субвениция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</si>
  <si>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Проведение психолого-медико-педагогического обследования детей</t>
  </si>
  <si>
    <t>Кассовое исполнение мероприятий программы за отчетный период (тыс. руб.)</t>
  </si>
  <si>
    <t>Реализация единого календарного плана официальных физкультурных и спортивных мероприятий</t>
  </si>
  <si>
    <t>3.4</t>
  </si>
  <si>
    <t>3.5</t>
  </si>
  <si>
    <t>5.3</t>
  </si>
  <si>
    <t>5.4</t>
  </si>
  <si>
    <t>4.1</t>
  </si>
  <si>
    <t>4.2</t>
  </si>
  <si>
    <t>8.1</t>
  </si>
  <si>
    <t>9.1</t>
  </si>
  <si>
    <t>9.2</t>
  </si>
  <si>
    <t>10</t>
  </si>
  <si>
    <t>11</t>
  </si>
  <si>
    <t>12</t>
  </si>
  <si>
    <t>14</t>
  </si>
  <si>
    <t>5.5</t>
  </si>
  <si>
    <t>Организация благоустройства территории Озерского городского округа</t>
  </si>
  <si>
    <t>5.6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</si>
  <si>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</si>
  <si>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2014 год и на плановый период 2015 и 2016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</si>
  <si>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2014 год и на плановый период 2015 и 2016 годов (Управление по делам ГО и ЧС)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</si>
</sst>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00000"/>
    <numFmt numFmtId="171" formatCode="#,##0.000"/>
    <numFmt numFmtId="172" formatCode="#,##0.0000"/>
    <numFmt numFmtId="173" formatCode="#,##0.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0.000%"/>
    <numFmt numFmtId="181" formatCode="0.0%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9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8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71" fontId="8" fillId="0" borderId="12" xfId="0" applyNumberFormat="1" applyFont="1" applyFill="1" applyBorder="1" applyAlignment="1">
      <alignment horizontal="center" vertical="center"/>
    </xf>
    <xf numFmtId="171" fontId="8" fillId="0" borderId="18" xfId="0" applyNumberFormat="1" applyFont="1" applyFill="1" applyBorder="1" applyAlignment="1">
      <alignment horizontal="center" vertical="center"/>
    </xf>
    <xf numFmtId="171" fontId="8" fillId="0" borderId="17" xfId="0" applyNumberFormat="1" applyFont="1" applyFill="1" applyBorder="1" applyAlignment="1">
      <alignment horizontal="center" vertical="center"/>
    </xf>
    <xf numFmtId="171" fontId="8" fillId="0" borderId="15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71" fontId="8" fillId="0" borderId="19" xfId="0" applyNumberFormat="1" applyFont="1" applyFill="1" applyBorder="1" applyAlignment="1">
      <alignment horizontal="center" vertical="center" wrapText="1"/>
    </xf>
    <xf numFmtId="171" fontId="8" fillId="0" borderId="21" xfId="0" applyNumberFormat="1" applyFont="1" applyFill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 horizontal="center" vertical="center" wrapText="1"/>
    </xf>
    <xf numFmtId="169" fontId="8" fillId="0" borderId="23" xfId="0" applyNumberFormat="1" applyFont="1" applyFill="1" applyBorder="1" applyAlignment="1">
      <alignment horizontal="center" vertical="center" wrapText="1"/>
    </xf>
    <xf numFmtId="169" fontId="8" fillId="0" borderId="21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center" vertical="center" wrapText="1"/>
    </xf>
    <xf numFmtId="171" fontId="8" fillId="0" borderId="24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171" fontId="4" fillId="0" borderId="21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  <xf numFmtId="169" fontId="4" fillId="0" borderId="23" xfId="0" applyNumberFormat="1" applyFont="1" applyFill="1" applyBorder="1" applyAlignment="1">
      <alignment horizontal="center" vertical="center" wrapText="1"/>
    </xf>
    <xf numFmtId="168" fontId="4" fillId="0" borderId="22" xfId="0" applyNumberFormat="1" applyFont="1" applyFill="1" applyBorder="1" applyAlignment="1">
      <alignment horizontal="center" vertical="center" wrapText="1"/>
    </xf>
    <xf numFmtId="171" fontId="4" fillId="0" borderId="24" xfId="0" applyNumberFormat="1" applyFont="1" applyFill="1" applyBorder="1" applyAlignment="1">
      <alignment horizontal="center" vertical="center" wrapText="1"/>
    </xf>
    <xf numFmtId="168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4" fontId="4" fillId="0" borderId="20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171" fontId="8" fillId="0" borderId="26" xfId="0" applyNumberFormat="1" applyFont="1" applyFill="1" applyBorder="1" applyAlignment="1">
      <alignment horizontal="center" vertical="center" wrapText="1"/>
    </xf>
    <xf numFmtId="171" fontId="8" fillId="0" borderId="28" xfId="0" applyNumberFormat="1" applyFont="1" applyFill="1" applyBorder="1" applyAlignment="1">
      <alignment horizontal="center" vertical="center" wrapText="1"/>
    </xf>
    <xf numFmtId="171" fontId="8" fillId="0" borderId="29" xfId="0" applyNumberFormat="1" applyFont="1" applyFill="1" applyBorder="1" applyAlignment="1">
      <alignment horizontal="center" vertical="center" wrapText="1"/>
    </xf>
    <xf numFmtId="169" fontId="8" fillId="0" borderId="30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Fill="1" applyBorder="1" applyAlignment="1">
      <alignment horizontal="center" vertical="center" wrapText="1"/>
    </xf>
    <xf numFmtId="168" fontId="8" fillId="0" borderId="29" xfId="0" applyNumberFormat="1" applyFont="1" applyFill="1" applyBorder="1" applyAlignment="1">
      <alignment horizontal="center" vertical="center" wrapText="1"/>
    </xf>
    <xf numFmtId="171" fontId="8" fillId="0" borderId="31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171" fontId="10" fillId="0" borderId="19" xfId="0" applyNumberFormat="1" applyFont="1" applyFill="1" applyBorder="1" applyAlignment="1">
      <alignment horizontal="center" vertical="center" wrapText="1"/>
    </xf>
    <xf numFmtId="171" fontId="10" fillId="0" borderId="21" xfId="0" applyNumberFormat="1" applyFont="1" applyFill="1" applyBorder="1" applyAlignment="1">
      <alignment horizontal="center" vertical="center" wrapText="1"/>
    </xf>
    <xf numFmtId="171" fontId="10" fillId="0" borderId="22" xfId="0" applyNumberFormat="1" applyFont="1" applyFill="1" applyBorder="1" applyAlignment="1">
      <alignment horizontal="center" vertical="center" wrapText="1"/>
    </xf>
    <xf numFmtId="169" fontId="10" fillId="0" borderId="23" xfId="0" applyNumberFormat="1" applyFont="1" applyFill="1" applyBorder="1" applyAlignment="1">
      <alignment horizontal="center" vertical="center" wrapText="1"/>
    </xf>
    <xf numFmtId="169" fontId="10" fillId="0" borderId="21" xfId="0" applyNumberFormat="1" applyFont="1" applyFill="1" applyBorder="1" applyAlignment="1">
      <alignment horizontal="center" vertical="center" wrapText="1"/>
    </xf>
    <xf numFmtId="171" fontId="10" fillId="0" borderId="24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left" vertical="center" wrapText="1"/>
      <protection/>
    </xf>
    <xf numFmtId="171" fontId="8" fillId="0" borderId="19" xfId="0" applyNumberFormat="1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horizontal="center" vertical="center"/>
    </xf>
    <xf numFmtId="169" fontId="8" fillId="0" borderId="23" xfId="0" applyNumberFormat="1" applyFont="1" applyFill="1" applyBorder="1" applyAlignment="1">
      <alignment horizontal="center" vertical="center"/>
    </xf>
    <xf numFmtId="169" fontId="8" fillId="0" borderId="21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/>
    </xf>
    <xf numFmtId="0" fontId="10" fillId="0" borderId="20" xfId="53" applyFont="1" applyFill="1" applyBorder="1" applyAlignment="1">
      <alignment horizontal="left" vertical="center" wrapText="1"/>
      <protection/>
    </xf>
    <xf numFmtId="171" fontId="4" fillId="0" borderId="19" xfId="0" applyNumberFormat="1" applyFont="1" applyFill="1" applyBorder="1" applyAlignment="1">
      <alignment horizontal="center" vertical="center"/>
    </xf>
    <xf numFmtId="171" fontId="4" fillId="0" borderId="21" xfId="0" applyNumberFormat="1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horizontal="center" vertical="center"/>
    </xf>
    <xf numFmtId="169" fontId="4" fillId="0" borderId="23" xfId="0" applyNumberFormat="1" applyFont="1" applyFill="1" applyBorder="1" applyAlignment="1">
      <alignment horizontal="center" vertical="center"/>
    </xf>
    <xf numFmtId="171" fontId="4" fillId="0" borderId="24" xfId="0" applyNumberFormat="1" applyFont="1" applyFill="1" applyBorder="1" applyAlignment="1">
      <alignment horizontal="center" vertical="center"/>
    </xf>
    <xf numFmtId="171" fontId="4" fillId="0" borderId="20" xfId="0" applyNumberFormat="1" applyFont="1" applyFill="1" applyBorder="1" applyAlignment="1">
      <alignment horizontal="center" vertical="center"/>
    </xf>
    <xf numFmtId="0" fontId="4" fillId="0" borderId="20" xfId="53" applyFont="1" applyFill="1" applyBorder="1" applyAlignment="1">
      <alignment horizontal="left" vertical="center" wrapText="1"/>
      <protection/>
    </xf>
    <xf numFmtId="171" fontId="10" fillId="0" borderId="19" xfId="0" applyNumberFormat="1" applyFont="1" applyFill="1" applyBorder="1" applyAlignment="1">
      <alignment horizontal="center" vertical="center"/>
    </xf>
    <xf numFmtId="171" fontId="10" fillId="0" borderId="21" xfId="0" applyNumberFormat="1" applyFont="1" applyFill="1" applyBorder="1" applyAlignment="1">
      <alignment horizontal="center" vertical="center"/>
    </xf>
    <xf numFmtId="171" fontId="10" fillId="0" borderId="22" xfId="0" applyNumberFormat="1" applyFont="1" applyFill="1" applyBorder="1" applyAlignment="1">
      <alignment horizontal="center" vertical="center"/>
    </xf>
    <xf numFmtId="169" fontId="10" fillId="0" borderId="23" xfId="0" applyNumberFormat="1" applyFont="1" applyFill="1" applyBorder="1" applyAlignment="1">
      <alignment horizontal="center" vertical="center"/>
    </xf>
    <xf numFmtId="169" fontId="10" fillId="0" borderId="2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171" fontId="8" fillId="0" borderId="22" xfId="0" applyNumberFormat="1" applyFont="1" applyFill="1" applyBorder="1" applyAlignment="1">
      <alignment horizontal="center" vertical="center"/>
    </xf>
    <xf numFmtId="171" fontId="8" fillId="0" borderId="24" xfId="0" applyNumberFormat="1" applyFont="1" applyFill="1" applyBorder="1" applyAlignment="1">
      <alignment horizontal="center" vertical="center"/>
    </xf>
    <xf numFmtId="171" fontId="10" fillId="0" borderId="24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vertical="center"/>
    </xf>
    <xf numFmtId="169" fontId="4" fillId="0" borderId="23" xfId="0" applyNumberFormat="1" applyFont="1" applyFill="1" applyBorder="1" applyAlignment="1">
      <alignment vertical="center"/>
    </xf>
    <xf numFmtId="169" fontId="4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168" fontId="10" fillId="0" borderId="22" xfId="0" applyNumberFormat="1" applyFont="1" applyFill="1" applyBorder="1" applyAlignment="1">
      <alignment horizontal="center" vertical="center" wrapText="1"/>
    </xf>
    <xf numFmtId="168" fontId="10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69" fontId="4" fillId="0" borderId="21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169" fontId="4" fillId="0" borderId="23" xfId="0" applyNumberFormat="1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20" xfId="42" applyFont="1" applyFill="1" applyBorder="1" applyAlignment="1" applyProtection="1">
      <alignment horizontal="left" vertical="top" wrapText="1"/>
      <protection/>
    </xf>
    <xf numFmtId="49" fontId="5" fillId="0" borderId="19" xfId="0" applyNumberFormat="1" applyFont="1" applyFill="1" applyBorder="1" applyAlignment="1">
      <alignment horizontal="center" vertical="center"/>
    </xf>
    <xf numFmtId="171" fontId="9" fillId="0" borderId="2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left" vertical="center" wrapText="1"/>
    </xf>
    <xf numFmtId="171" fontId="4" fillId="0" borderId="32" xfId="0" applyNumberFormat="1" applyFont="1" applyFill="1" applyBorder="1" applyAlignment="1">
      <alignment horizontal="center" vertical="center" wrapText="1"/>
    </xf>
    <xf numFmtId="171" fontId="4" fillId="0" borderId="34" xfId="0" applyNumberFormat="1" applyFont="1" applyFill="1" applyBorder="1" applyAlignment="1">
      <alignment horizontal="center" vertical="center" wrapText="1"/>
    </xf>
    <xf numFmtId="171" fontId="4" fillId="0" borderId="35" xfId="0" applyNumberFormat="1" applyFont="1" applyFill="1" applyBorder="1" applyAlignment="1">
      <alignment horizontal="center" vertical="center" wrapText="1"/>
    </xf>
    <xf numFmtId="169" fontId="4" fillId="0" borderId="36" xfId="0" applyNumberFormat="1" applyFont="1" applyFill="1" applyBorder="1" applyAlignment="1">
      <alignment horizontal="center" vertical="center" wrapText="1"/>
    </xf>
    <xf numFmtId="169" fontId="4" fillId="0" borderId="34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71" fontId="4" fillId="0" borderId="37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/>
    </xf>
    <xf numFmtId="171" fontId="8" fillId="0" borderId="27" xfId="0" applyNumberFormat="1" applyFont="1" applyFill="1" applyBorder="1" applyAlignment="1">
      <alignment horizontal="center" vertical="center" wrapText="1"/>
    </xf>
    <xf numFmtId="171" fontId="10" fillId="0" borderId="20" xfId="0" applyNumberFormat="1" applyFont="1" applyFill="1" applyBorder="1" applyAlignment="1">
      <alignment horizontal="center" vertical="center" wrapText="1"/>
    </xf>
    <xf numFmtId="171" fontId="4" fillId="0" borderId="20" xfId="0" applyNumberFormat="1" applyFont="1" applyFill="1" applyBorder="1" applyAlignment="1">
      <alignment horizontal="center" vertical="center" wrapText="1"/>
    </xf>
    <xf numFmtId="171" fontId="8" fillId="0" borderId="20" xfId="0" applyNumberFormat="1" applyFont="1" applyFill="1" applyBorder="1" applyAlignment="1">
      <alignment horizontal="center" vertical="center" wrapText="1"/>
    </xf>
    <xf numFmtId="171" fontId="10" fillId="0" borderId="20" xfId="0" applyNumberFormat="1" applyFont="1" applyFill="1" applyBorder="1" applyAlignment="1">
      <alignment horizontal="center" vertical="center"/>
    </xf>
    <xf numFmtId="171" fontId="8" fillId="0" borderId="20" xfId="0" applyNumberFormat="1" applyFont="1" applyFill="1" applyBorder="1" applyAlignment="1">
      <alignment horizontal="center" vertical="center"/>
    </xf>
    <xf numFmtId="171" fontId="4" fillId="0" borderId="20" xfId="0" applyNumberFormat="1" applyFont="1" applyFill="1" applyBorder="1" applyAlignment="1">
      <alignment vertical="center"/>
    </xf>
    <xf numFmtId="171" fontId="4" fillId="0" borderId="33" xfId="0" applyNumberFormat="1" applyFont="1" applyFill="1" applyBorder="1" applyAlignment="1">
      <alignment horizontal="center" vertical="center" wrapText="1"/>
    </xf>
    <xf numFmtId="171" fontId="8" fillId="0" borderId="13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/>
    </xf>
    <xf numFmtId="171" fontId="8" fillId="0" borderId="21" xfId="53" applyNumberFormat="1" applyFont="1" applyFill="1" applyBorder="1" applyAlignment="1">
      <alignment horizontal="center" vertical="center" wrapText="1"/>
      <protection/>
    </xf>
    <xf numFmtId="171" fontId="4" fillId="0" borderId="22" xfId="53" applyNumberFormat="1" applyFont="1" applyFill="1" applyBorder="1" applyAlignment="1">
      <alignment horizontal="center" vertical="center" wrapText="1"/>
      <protection/>
    </xf>
    <xf numFmtId="169" fontId="8" fillId="0" borderId="23" xfId="53" applyNumberFormat="1" applyFont="1" applyFill="1" applyBorder="1" applyAlignment="1">
      <alignment horizontal="center" vertical="center" wrapText="1"/>
      <protection/>
    </xf>
    <xf numFmtId="171" fontId="4" fillId="0" borderId="20" xfId="53" applyNumberFormat="1" applyFont="1" applyFill="1" applyBorder="1" applyAlignment="1">
      <alignment horizontal="center" vertical="center" wrapText="1"/>
      <protection/>
    </xf>
    <xf numFmtId="169" fontId="8" fillId="0" borderId="2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3"/>
  <sheetViews>
    <sheetView tabSelected="1" view="pageBreakPreview" zoomScaleSheetLayoutView="100" zoomScalePageLayoutView="0" workbookViewId="0" topLeftCell="A1">
      <pane ySplit="7" topLeftCell="A222" activePane="bottomLeft" state="frozen"/>
      <selection pane="topLeft" activeCell="A1" sqref="A1"/>
      <selection pane="bottomLeft" activeCell="E170" sqref="E170"/>
    </sheetView>
  </sheetViews>
  <sheetFormatPr defaultColWidth="9.00390625" defaultRowHeight="12.75"/>
  <cols>
    <col min="1" max="1" width="3.625" style="1" customWidth="1"/>
    <col min="2" max="2" width="22.25390625" style="20" customWidth="1"/>
    <col min="3" max="3" width="11.75390625" style="1" customWidth="1"/>
    <col min="4" max="4" width="10.875" style="1" customWidth="1"/>
    <col min="5" max="5" width="11.75390625" style="1" customWidth="1"/>
    <col min="6" max="6" width="11.00390625" style="1" customWidth="1"/>
    <col min="7" max="7" width="4.375" style="1" hidden="1" customWidth="1"/>
    <col min="8" max="8" width="11.75390625" style="1" customWidth="1"/>
    <col min="9" max="9" width="10.375" style="1" customWidth="1"/>
    <col min="10" max="10" width="11.625" style="1" customWidth="1"/>
    <col min="11" max="11" width="10.25390625" style="1" customWidth="1"/>
    <col min="12" max="12" width="4.25390625" style="1" hidden="1" customWidth="1"/>
    <col min="13" max="13" width="7.25390625" style="1" customWidth="1"/>
    <col min="14" max="14" width="11.75390625" style="1" customWidth="1"/>
    <col min="15" max="15" width="10.375" style="1" customWidth="1"/>
    <col min="16" max="16" width="11.875" style="1" customWidth="1"/>
    <col min="17" max="17" width="10.375" style="1" customWidth="1"/>
    <col min="18" max="18" width="4.125" style="1" hidden="1" customWidth="1"/>
    <col min="19" max="19" width="7.75390625" style="1" customWidth="1"/>
    <col min="20" max="16384" width="9.125" style="1" customWidth="1"/>
  </cols>
  <sheetData>
    <row r="1" spans="1:19" ht="14.25">
      <c r="A1" s="179" t="s">
        <v>212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2"/>
    </row>
    <row r="2" spans="1:19" ht="14.25">
      <c r="A2" s="179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2"/>
    </row>
    <row r="3" spans="1:19" ht="14.25">
      <c r="A3" s="179" t="s">
        <v>90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2"/>
    </row>
    <row r="4" spans="1:19" ht="8.25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>
      <c r="A5" s="180" t="s">
        <v>213</v>
      </c>
      <c r="B5" s="182" t="s">
        <v>122</v>
      </c>
      <c r="C5" s="185" t="s">
        <v>92</v>
      </c>
      <c r="D5" s="186"/>
      <c r="E5" s="186"/>
      <c r="F5" s="186"/>
      <c r="G5" s="187"/>
      <c r="H5" s="174" t="s">
        <v>255</v>
      </c>
      <c r="I5" s="175"/>
      <c r="J5" s="175"/>
      <c r="K5" s="175"/>
      <c r="L5" s="175"/>
      <c r="M5" s="176" t="s">
        <v>0</v>
      </c>
      <c r="N5" s="174" t="s">
        <v>260</v>
      </c>
      <c r="O5" s="175"/>
      <c r="P5" s="175"/>
      <c r="Q5" s="175"/>
      <c r="R5" s="175"/>
      <c r="S5" s="167" t="s">
        <v>0</v>
      </c>
    </row>
    <row r="6" spans="1:19" ht="18.75" customHeight="1">
      <c r="A6" s="181"/>
      <c r="B6" s="183"/>
      <c r="C6" s="171" t="s">
        <v>193</v>
      </c>
      <c r="D6" s="188" t="s">
        <v>214</v>
      </c>
      <c r="E6" s="189"/>
      <c r="F6" s="189"/>
      <c r="G6" s="190"/>
      <c r="H6" s="170" t="s">
        <v>193</v>
      </c>
      <c r="I6" s="172" t="s">
        <v>214</v>
      </c>
      <c r="J6" s="173"/>
      <c r="K6" s="173"/>
      <c r="L6" s="173"/>
      <c r="M6" s="177"/>
      <c r="N6" s="170" t="s">
        <v>193</v>
      </c>
      <c r="O6" s="172" t="s">
        <v>214</v>
      </c>
      <c r="P6" s="173"/>
      <c r="Q6" s="173"/>
      <c r="R6" s="173"/>
      <c r="S6" s="168"/>
    </row>
    <row r="7" spans="1:19" ht="75" customHeight="1" thickBot="1">
      <c r="A7" s="181"/>
      <c r="B7" s="184"/>
      <c r="C7" s="191"/>
      <c r="D7" s="11" t="s">
        <v>157</v>
      </c>
      <c r="E7" s="11" t="s">
        <v>158</v>
      </c>
      <c r="F7" s="11" t="s">
        <v>192</v>
      </c>
      <c r="G7" s="19" t="s">
        <v>211</v>
      </c>
      <c r="H7" s="171"/>
      <c r="I7" s="11" t="s">
        <v>157</v>
      </c>
      <c r="J7" s="11" t="s">
        <v>158</v>
      </c>
      <c r="K7" s="11" t="s">
        <v>210</v>
      </c>
      <c r="L7" s="11" t="s">
        <v>211</v>
      </c>
      <c r="M7" s="178"/>
      <c r="N7" s="171"/>
      <c r="O7" s="11" t="s">
        <v>157</v>
      </c>
      <c r="P7" s="11" t="s">
        <v>158</v>
      </c>
      <c r="Q7" s="11" t="s">
        <v>210</v>
      </c>
      <c r="R7" s="11" t="s">
        <v>211</v>
      </c>
      <c r="S7" s="169"/>
    </row>
    <row r="8" spans="1:19" s="18" customFormat="1" ht="15" customHeight="1" thickBot="1">
      <c r="A8" s="24" t="s">
        <v>194</v>
      </c>
      <c r="B8" s="23">
        <v>2</v>
      </c>
      <c r="C8" s="14">
        <v>3</v>
      </c>
      <c r="D8" s="15">
        <v>4</v>
      </c>
      <c r="E8" s="15">
        <v>5</v>
      </c>
      <c r="F8" s="13">
        <v>6</v>
      </c>
      <c r="G8" s="42">
        <v>7</v>
      </c>
      <c r="H8" s="14">
        <v>7</v>
      </c>
      <c r="I8" s="15">
        <v>8</v>
      </c>
      <c r="J8" s="15">
        <v>9</v>
      </c>
      <c r="K8" s="15">
        <v>10</v>
      </c>
      <c r="L8" s="15">
        <v>12</v>
      </c>
      <c r="M8" s="13">
        <v>11</v>
      </c>
      <c r="N8" s="14">
        <v>12</v>
      </c>
      <c r="O8" s="15">
        <v>13</v>
      </c>
      <c r="P8" s="15">
        <v>14</v>
      </c>
      <c r="Q8" s="15">
        <v>15</v>
      </c>
      <c r="R8" s="16">
        <v>18</v>
      </c>
      <c r="S8" s="17">
        <v>16</v>
      </c>
    </row>
    <row r="9" spans="1:19" ht="132">
      <c r="A9" s="75" t="s">
        <v>194</v>
      </c>
      <c r="B9" s="76" t="s">
        <v>280</v>
      </c>
      <c r="C9" s="77">
        <f>C10+C13</f>
        <v>13635.351000000002</v>
      </c>
      <c r="D9" s="78"/>
      <c r="E9" s="78"/>
      <c r="F9" s="79">
        <f>F10+F13</f>
        <v>13635.351000000002</v>
      </c>
      <c r="G9" s="80"/>
      <c r="H9" s="77">
        <f>H10+H13</f>
        <v>3218.094</v>
      </c>
      <c r="I9" s="78"/>
      <c r="J9" s="78"/>
      <c r="K9" s="151">
        <f>K10+K13</f>
        <v>3218.094</v>
      </c>
      <c r="L9" s="81"/>
      <c r="M9" s="82">
        <f>H9/C9*100</f>
        <v>23.601108618325995</v>
      </c>
      <c r="N9" s="83">
        <f>P9+Q9</f>
        <v>2505.844</v>
      </c>
      <c r="O9" s="78"/>
      <c r="P9" s="78"/>
      <c r="Q9" s="151">
        <f>Q10+Q13</f>
        <v>2505.844</v>
      </c>
      <c r="R9" s="84"/>
      <c r="S9" s="85">
        <f>N9/C9*100</f>
        <v>18.377554050497118</v>
      </c>
    </row>
    <row r="10" spans="1:20" ht="36">
      <c r="A10" s="86" t="s">
        <v>221</v>
      </c>
      <c r="B10" s="87" t="s">
        <v>229</v>
      </c>
      <c r="C10" s="88">
        <f>C11+C12</f>
        <v>11925.025000000001</v>
      </c>
      <c r="D10" s="89"/>
      <c r="E10" s="89"/>
      <c r="F10" s="90">
        <f>F11+F12</f>
        <v>11925.025000000001</v>
      </c>
      <c r="G10" s="91"/>
      <c r="H10" s="88">
        <f>H11+H12</f>
        <v>2798.881</v>
      </c>
      <c r="I10" s="89"/>
      <c r="J10" s="89"/>
      <c r="K10" s="152">
        <f>K11+K12</f>
        <v>2798.881</v>
      </c>
      <c r="L10" s="92"/>
      <c r="M10" s="69">
        <f>H10/C10*100</f>
        <v>23.470651004924513</v>
      </c>
      <c r="N10" s="93">
        <f>N11+N12</f>
        <v>2266.668</v>
      </c>
      <c r="O10" s="89"/>
      <c r="P10" s="89"/>
      <c r="Q10" s="152">
        <f>Q11+Q12</f>
        <v>2266.668</v>
      </c>
      <c r="R10" s="94"/>
      <c r="S10" s="71">
        <f aca="true" t="shared" si="0" ref="S10:S79">N10/C10*100</f>
        <v>19.00765826486737</v>
      </c>
      <c r="T10" s="27"/>
    </row>
    <row r="11" spans="1:20" ht="36">
      <c r="A11" s="86" t="s">
        <v>194</v>
      </c>
      <c r="B11" s="64" t="s">
        <v>240</v>
      </c>
      <c r="C11" s="65">
        <f>E11+F11</f>
        <v>11350.664</v>
      </c>
      <c r="D11" s="66"/>
      <c r="E11" s="66"/>
      <c r="F11" s="67">
        <v>11350.664</v>
      </c>
      <c r="G11" s="68"/>
      <c r="H11" s="65">
        <f>J11+K11</f>
        <v>2798.881</v>
      </c>
      <c r="I11" s="66"/>
      <c r="J11" s="66"/>
      <c r="K11" s="153">
        <v>2798.881</v>
      </c>
      <c r="L11" s="61"/>
      <c r="M11" s="69">
        <f aca="true" t="shared" si="1" ref="M11:M79">H11/C11*100</f>
        <v>24.658301928415817</v>
      </c>
      <c r="N11" s="70">
        <f>Q11</f>
        <v>2266.668</v>
      </c>
      <c r="O11" s="66"/>
      <c r="P11" s="66"/>
      <c r="Q11" s="153">
        <v>2266.668</v>
      </c>
      <c r="R11" s="94"/>
      <c r="S11" s="71">
        <f t="shared" si="0"/>
        <v>19.9694749135381</v>
      </c>
      <c r="T11" s="27"/>
    </row>
    <row r="12" spans="1:20" ht="48">
      <c r="A12" s="86" t="s">
        <v>195</v>
      </c>
      <c r="B12" s="64" t="s">
        <v>217</v>
      </c>
      <c r="C12" s="65">
        <f>E12+F12</f>
        <v>574.361</v>
      </c>
      <c r="D12" s="66"/>
      <c r="E12" s="66"/>
      <c r="F12" s="67">
        <v>574.361</v>
      </c>
      <c r="G12" s="68"/>
      <c r="H12" s="65">
        <f>J12+K12</f>
        <v>0</v>
      </c>
      <c r="I12" s="66"/>
      <c r="J12" s="66"/>
      <c r="K12" s="153">
        <v>0</v>
      </c>
      <c r="L12" s="61"/>
      <c r="M12" s="69">
        <f t="shared" si="1"/>
        <v>0</v>
      </c>
      <c r="N12" s="70">
        <f>Q12</f>
        <v>0</v>
      </c>
      <c r="O12" s="66"/>
      <c r="P12" s="66"/>
      <c r="Q12" s="153">
        <v>0</v>
      </c>
      <c r="R12" s="94"/>
      <c r="S12" s="71">
        <f t="shared" si="0"/>
        <v>0</v>
      </c>
      <c r="T12" s="27"/>
    </row>
    <row r="13" spans="1:20" ht="144">
      <c r="A13" s="86" t="s">
        <v>222</v>
      </c>
      <c r="B13" s="87" t="s">
        <v>228</v>
      </c>
      <c r="C13" s="88">
        <f>C14</f>
        <v>1710.326</v>
      </c>
      <c r="D13" s="89"/>
      <c r="E13" s="66"/>
      <c r="F13" s="90">
        <f>F14</f>
        <v>1710.326</v>
      </c>
      <c r="G13" s="68"/>
      <c r="H13" s="88">
        <f>J13+K13</f>
        <v>419.213</v>
      </c>
      <c r="I13" s="89"/>
      <c r="J13" s="89"/>
      <c r="K13" s="152">
        <f>K14</f>
        <v>419.213</v>
      </c>
      <c r="L13" s="61"/>
      <c r="M13" s="69">
        <f t="shared" si="1"/>
        <v>24.510707315447466</v>
      </c>
      <c r="N13" s="93">
        <f>N14</f>
        <v>239.176</v>
      </c>
      <c r="O13" s="89"/>
      <c r="P13" s="66"/>
      <c r="Q13" s="152">
        <f>Q14</f>
        <v>239.176</v>
      </c>
      <c r="R13" s="94"/>
      <c r="S13" s="71">
        <f>N13/C13*100</f>
        <v>13.984234584517804</v>
      </c>
      <c r="T13" s="27"/>
    </row>
    <row r="14" spans="1:20" ht="72">
      <c r="A14" s="86" t="s">
        <v>194</v>
      </c>
      <c r="B14" s="64" t="s">
        <v>218</v>
      </c>
      <c r="C14" s="65">
        <f>E14+F14</f>
        <v>1710.326</v>
      </c>
      <c r="D14" s="66"/>
      <c r="E14" s="66"/>
      <c r="F14" s="67">
        <v>1710.326</v>
      </c>
      <c r="G14" s="68"/>
      <c r="H14" s="88">
        <f>J14+K14</f>
        <v>419.213</v>
      </c>
      <c r="I14" s="66"/>
      <c r="J14" s="66"/>
      <c r="K14" s="153">
        <v>419.213</v>
      </c>
      <c r="L14" s="61"/>
      <c r="M14" s="69">
        <f t="shared" si="1"/>
        <v>24.510707315447466</v>
      </c>
      <c r="N14" s="70">
        <f>P14+Q14</f>
        <v>239.176</v>
      </c>
      <c r="O14" s="66"/>
      <c r="P14" s="66"/>
      <c r="Q14" s="153">
        <v>239.176</v>
      </c>
      <c r="R14" s="94"/>
      <c r="S14" s="71">
        <f t="shared" si="0"/>
        <v>13.984234584517804</v>
      </c>
      <c r="T14" s="27"/>
    </row>
    <row r="15" spans="1:21" ht="84">
      <c r="A15" s="98" t="s">
        <v>195</v>
      </c>
      <c r="B15" s="53" t="s">
        <v>101</v>
      </c>
      <c r="C15" s="54">
        <f>D15+E15+F15</f>
        <v>48594.468</v>
      </c>
      <c r="D15" s="66"/>
      <c r="E15" s="55">
        <f>E19+E18</f>
        <v>435</v>
      </c>
      <c r="F15" s="56">
        <f>F16+F20</f>
        <v>48159.468</v>
      </c>
      <c r="G15" s="68"/>
      <c r="H15" s="54">
        <f>I15+J15+K15</f>
        <v>5719.112</v>
      </c>
      <c r="I15" s="66"/>
      <c r="J15" s="55">
        <f>J19+J16</f>
        <v>0</v>
      </c>
      <c r="K15" s="154">
        <f>K16+K20</f>
        <v>5719.112</v>
      </c>
      <c r="L15" s="61"/>
      <c r="M15" s="59">
        <f t="shared" si="1"/>
        <v>11.769059803268142</v>
      </c>
      <c r="N15" s="54">
        <f>O15+P15+Q15</f>
        <v>5719.112</v>
      </c>
      <c r="O15" s="66"/>
      <c r="P15" s="55">
        <f>P19+P16</f>
        <v>0</v>
      </c>
      <c r="Q15" s="154">
        <f>Q16+Q20</f>
        <v>5719.112</v>
      </c>
      <c r="R15" s="94"/>
      <c r="S15" s="62">
        <f t="shared" si="0"/>
        <v>11.769059803268142</v>
      </c>
      <c r="T15" s="104">
        <f>K15/F15</f>
        <v>0.11875363739483169</v>
      </c>
      <c r="U15" s="104">
        <f>Q15/F15</f>
        <v>0.11875363739483169</v>
      </c>
    </row>
    <row r="16" spans="1:21" ht="120">
      <c r="A16" s="86" t="s">
        <v>233</v>
      </c>
      <c r="B16" s="87" t="s">
        <v>6</v>
      </c>
      <c r="C16" s="88">
        <f>E16+F16</f>
        <v>935</v>
      </c>
      <c r="D16" s="89"/>
      <c r="E16" s="89">
        <f>E19+E18</f>
        <v>435</v>
      </c>
      <c r="F16" s="90">
        <f>F17+F18</f>
        <v>500</v>
      </c>
      <c r="G16" s="68"/>
      <c r="H16" s="88">
        <f>J16+K16</f>
        <v>123.17</v>
      </c>
      <c r="I16" s="89"/>
      <c r="J16" s="89">
        <f>J19</f>
        <v>0</v>
      </c>
      <c r="K16" s="152">
        <f>K17+K18</f>
        <v>123.17</v>
      </c>
      <c r="L16" s="92"/>
      <c r="M16" s="69">
        <f t="shared" si="1"/>
        <v>13.173262032085562</v>
      </c>
      <c r="N16" s="88">
        <f>P16+Q16</f>
        <v>123.17</v>
      </c>
      <c r="O16" s="89"/>
      <c r="P16" s="89">
        <f>P19</f>
        <v>0</v>
      </c>
      <c r="Q16" s="152">
        <f>Q17+Q18</f>
        <v>123.17</v>
      </c>
      <c r="R16" s="117"/>
      <c r="S16" s="71">
        <f t="shared" si="0"/>
        <v>13.173262032085562</v>
      </c>
      <c r="T16" s="104">
        <f>K16/F16</f>
        <v>0.24634</v>
      </c>
      <c r="U16" s="104">
        <f>Q16/F16</f>
        <v>0.24634</v>
      </c>
    </row>
    <row r="17" spans="1:20" ht="60">
      <c r="A17" s="86" t="s">
        <v>194</v>
      </c>
      <c r="B17" s="112" t="s">
        <v>261</v>
      </c>
      <c r="C17" s="106">
        <f>F17</f>
        <v>500</v>
      </c>
      <c r="D17" s="107"/>
      <c r="E17" s="138"/>
      <c r="F17" s="108">
        <v>500</v>
      </c>
      <c r="G17" s="109"/>
      <c r="H17" s="106">
        <f>K17</f>
        <v>123.17</v>
      </c>
      <c r="I17" s="107"/>
      <c r="J17" s="138"/>
      <c r="K17" s="111">
        <v>123.17</v>
      </c>
      <c r="L17" s="94"/>
      <c r="M17" s="69">
        <f t="shared" si="1"/>
        <v>24.634</v>
      </c>
      <c r="N17" s="106">
        <f>Q17</f>
        <v>123.17</v>
      </c>
      <c r="O17" s="107"/>
      <c r="P17" s="138"/>
      <c r="Q17" s="111">
        <v>123.17</v>
      </c>
      <c r="R17" s="94"/>
      <c r="S17" s="71">
        <f t="shared" si="0"/>
        <v>24.634</v>
      </c>
      <c r="T17" s="27"/>
    </row>
    <row r="18" spans="1:20" ht="48">
      <c r="A18" s="86" t="s">
        <v>195</v>
      </c>
      <c r="B18" s="112" t="s">
        <v>102</v>
      </c>
      <c r="C18" s="106">
        <f>E18+F18</f>
        <v>435</v>
      </c>
      <c r="D18" s="107"/>
      <c r="E18" s="107">
        <v>435</v>
      </c>
      <c r="F18" s="108">
        <v>0</v>
      </c>
      <c r="G18" s="109"/>
      <c r="H18" s="106">
        <v>0</v>
      </c>
      <c r="I18" s="107"/>
      <c r="J18" s="107">
        <v>0</v>
      </c>
      <c r="K18" s="111">
        <v>0</v>
      </c>
      <c r="L18" s="94"/>
      <c r="M18" s="69">
        <f t="shared" si="1"/>
        <v>0</v>
      </c>
      <c r="N18" s="106">
        <v>0</v>
      </c>
      <c r="O18" s="107"/>
      <c r="P18" s="107">
        <v>0</v>
      </c>
      <c r="Q18" s="111">
        <v>0</v>
      </c>
      <c r="R18" s="94"/>
      <c r="S18" s="71">
        <f t="shared" si="0"/>
        <v>0</v>
      </c>
      <c r="T18" s="27"/>
    </row>
    <row r="19" spans="1:20" ht="84">
      <c r="A19" s="86" t="s">
        <v>196</v>
      </c>
      <c r="B19" s="112" t="s">
        <v>187</v>
      </c>
      <c r="C19" s="106">
        <f>E19</f>
        <v>0</v>
      </c>
      <c r="D19" s="107"/>
      <c r="E19" s="107">
        <v>0</v>
      </c>
      <c r="F19" s="108"/>
      <c r="G19" s="109"/>
      <c r="H19" s="106">
        <f>J19</f>
        <v>0</v>
      </c>
      <c r="I19" s="107"/>
      <c r="J19" s="107">
        <v>0</v>
      </c>
      <c r="K19" s="111"/>
      <c r="L19" s="94"/>
      <c r="M19" s="69"/>
      <c r="N19" s="106">
        <f>P19</f>
        <v>0</v>
      </c>
      <c r="O19" s="107"/>
      <c r="P19" s="107">
        <v>0</v>
      </c>
      <c r="Q19" s="111"/>
      <c r="R19" s="94"/>
      <c r="S19" s="71"/>
      <c r="T19" s="27"/>
    </row>
    <row r="20" spans="1:20" ht="54.75" customHeight="1">
      <c r="A20" s="86" t="s">
        <v>238</v>
      </c>
      <c r="B20" s="105" t="s">
        <v>227</v>
      </c>
      <c r="C20" s="113">
        <f>C21</f>
        <v>47659.468</v>
      </c>
      <c r="D20" s="114"/>
      <c r="E20" s="114"/>
      <c r="F20" s="115">
        <f>F21</f>
        <v>47659.468</v>
      </c>
      <c r="G20" s="116"/>
      <c r="H20" s="113">
        <f>H21</f>
        <v>5595.942</v>
      </c>
      <c r="I20" s="114"/>
      <c r="J20" s="114"/>
      <c r="K20" s="155">
        <f>K21</f>
        <v>5595.942</v>
      </c>
      <c r="L20" s="117"/>
      <c r="M20" s="69">
        <f t="shared" si="1"/>
        <v>11.741511676126978</v>
      </c>
      <c r="N20" s="113">
        <f>Q20</f>
        <v>5595.942</v>
      </c>
      <c r="O20" s="114"/>
      <c r="P20" s="114"/>
      <c r="Q20" s="155">
        <f>Q21</f>
        <v>5595.942</v>
      </c>
      <c r="R20" s="117"/>
      <c r="S20" s="71">
        <f t="shared" si="0"/>
        <v>11.741511676126978</v>
      </c>
      <c r="T20" s="27"/>
    </row>
    <row r="21" spans="1:20" ht="72">
      <c r="A21" s="86" t="s">
        <v>194</v>
      </c>
      <c r="B21" s="112" t="s">
        <v>219</v>
      </c>
      <c r="C21" s="106">
        <f>F21</f>
        <v>47659.468</v>
      </c>
      <c r="D21" s="107"/>
      <c r="E21" s="107"/>
      <c r="F21" s="108">
        <v>47659.468</v>
      </c>
      <c r="G21" s="109"/>
      <c r="H21" s="106">
        <f>K21</f>
        <v>5595.942</v>
      </c>
      <c r="I21" s="107"/>
      <c r="J21" s="107"/>
      <c r="K21" s="111">
        <v>5595.942</v>
      </c>
      <c r="L21" s="94"/>
      <c r="M21" s="69">
        <f t="shared" si="1"/>
        <v>11.741511676126978</v>
      </c>
      <c r="N21" s="106">
        <f>Q21</f>
        <v>5595.942</v>
      </c>
      <c r="O21" s="107"/>
      <c r="P21" s="107"/>
      <c r="Q21" s="111">
        <v>5595.942</v>
      </c>
      <c r="R21" s="94"/>
      <c r="S21" s="71">
        <f t="shared" si="0"/>
        <v>11.741511676126978</v>
      </c>
      <c r="T21" s="27"/>
    </row>
    <row r="22" spans="1:21" ht="84">
      <c r="A22" s="98" t="s">
        <v>196</v>
      </c>
      <c r="B22" s="99" t="s">
        <v>15</v>
      </c>
      <c r="C22" s="100">
        <f>C23+C27+C32+C36+C40</f>
        <v>232038.62200000003</v>
      </c>
      <c r="D22" s="156"/>
      <c r="E22" s="101">
        <f>E23+E27+E32+E36+E40</f>
        <v>371.4</v>
      </c>
      <c r="F22" s="120">
        <f>F23+F27+F32+F36+F40</f>
        <v>231667.222</v>
      </c>
      <c r="G22" s="109"/>
      <c r="H22" s="100">
        <f>H23+H27+H32+H36+H40</f>
        <v>54871.658</v>
      </c>
      <c r="I22" s="156"/>
      <c r="J22" s="101">
        <f>J23+J27+J32+J36+J40</f>
        <v>150.38</v>
      </c>
      <c r="K22" s="156">
        <f>K23+K27+K32+K36+K40</f>
        <v>54721.278000000006</v>
      </c>
      <c r="L22" s="103"/>
      <c r="M22" s="59">
        <f t="shared" si="1"/>
        <v>23.647640003654217</v>
      </c>
      <c r="N22" s="121">
        <f>N23+N27+N32+N36+N40</f>
        <v>54871.658</v>
      </c>
      <c r="O22" s="156"/>
      <c r="P22" s="101">
        <f>P23+P27+P32+P36+P40</f>
        <v>150.38</v>
      </c>
      <c r="Q22" s="156">
        <f>Q23+Q27+Q32+Q36+Q40</f>
        <v>54721.278000000006</v>
      </c>
      <c r="R22" s="103"/>
      <c r="S22" s="62">
        <f>N22/C22*100</f>
        <v>23.647640003654217</v>
      </c>
      <c r="T22" s="104">
        <f>J22/E22</f>
        <v>0.40490037695207326</v>
      </c>
      <c r="U22" s="104">
        <f>K22/F22</f>
        <v>0.23620638918008005</v>
      </c>
    </row>
    <row r="23" spans="1:21" ht="96">
      <c r="A23" s="86" t="s">
        <v>234</v>
      </c>
      <c r="B23" s="105" t="s">
        <v>220</v>
      </c>
      <c r="C23" s="113">
        <f>C24+C25+C26</f>
        <v>54650.499</v>
      </c>
      <c r="D23" s="155"/>
      <c r="E23" s="114">
        <f>E24+E25+E26</f>
        <v>230.16</v>
      </c>
      <c r="F23" s="115">
        <f>F24+F25+F26</f>
        <v>54420.339</v>
      </c>
      <c r="G23" s="116"/>
      <c r="H23" s="113">
        <f>H24+H25+H26</f>
        <v>13111.081999999999</v>
      </c>
      <c r="I23" s="155"/>
      <c r="J23" s="114">
        <f>J24+J25+J26</f>
        <v>115.07</v>
      </c>
      <c r="K23" s="155">
        <f>K24+K25+K26</f>
        <v>12996.011999999999</v>
      </c>
      <c r="L23" s="117"/>
      <c r="M23" s="69">
        <f t="shared" si="1"/>
        <v>23.99078185910068</v>
      </c>
      <c r="N23" s="122">
        <f>N24+N25+N26</f>
        <v>13111.081999999999</v>
      </c>
      <c r="O23" s="155"/>
      <c r="P23" s="114">
        <f>P24+P25+P26</f>
        <v>115.07</v>
      </c>
      <c r="Q23" s="155">
        <f>Q24+Q25+Q26</f>
        <v>12996.011999999999</v>
      </c>
      <c r="R23" s="94"/>
      <c r="S23" s="71">
        <f t="shared" si="0"/>
        <v>23.99078185910068</v>
      </c>
      <c r="T23" s="104">
        <f>J23/E23</f>
        <v>0.4999565519638512</v>
      </c>
      <c r="U23" s="104">
        <f>K23/F23</f>
        <v>0.23880799419496448</v>
      </c>
    </row>
    <row r="24" spans="1:20" ht="96">
      <c r="A24" s="86" t="s">
        <v>194</v>
      </c>
      <c r="B24" s="123" t="s">
        <v>1</v>
      </c>
      <c r="C24" s="106">
        <f>F24+E24</f>
        <v>49479.613000000005</v>
      </c>
      <c r="D24" s="107"/>
      <c r="E24" s="107">
        <v>230.16</v>
      </c>
      <c r="F24" s="108">
        <v>49249.453</v>
      </c>
      <c r="G24" s="109"/>
      <c r="H24" s="106">
        <f>K24+J24</f>
        <v>12383.49</v>
      </c>
      <c r="I24" s="107"/>
      <c r="J24" s="107">
        <v>115.07</v>
      </c>
      <c r="K24" s="111">
        <v>12268.42</v>
      </c>
      <c r="L24" s="94"/>
      <c r="M24" s="69">
        <f t="shared" si="1"/>
        <v>25.027459289141973</v>
      </c>
      <c r="N24" s="110">
        <f>Q24+P24</f>
        <v>12383.49</v>
      </c>
      <c r="O24" s="107"/>
      <c r="P24" s="107">
        <v>115.07</v>
      </c>
      <c r="Q24" s="111">
        <v>12268.42</v>
      </c>
      <c r="R24" s="94"/>
      <c r="S24" s="71">
        <f t="shared" si="0"/>
        <v>25.027459289141973</v>
      </c>
      <c r="T24" s="27"/>
    </row>
    <row r="25" spans="1:20" ht="96">
      <c r="A25" s="86" t="s">
        <v>195</v>
      </c>
      <c r="B25" s="123" t="s">
        <v>5</v>
      </c>
      <c r="C25" s="106">
        <f>F25</f>
        <v>8</v>
      </c>
      <c r="D25" s="107"/>
      <c r="E25" s="107"/>
      <c r="F25" s="108">
        <v>8</v>
      </c>
      <c r="G25" s="109"/>
      <c r="H25" s="106">
        <f>K25</f>
        <v>2.667</v>
      </c>
      <c r="I25" s="107"/>
      <c r="J25" s="107"/>
      <c r="K25" s="111">
        <v>2.667</v>
      </c>
      <c r="L25" s="94"/>
      <c r="M25" s="69">
        <f t="shared" si="1"/>
        <v>33.3375</v>
      </c>
      <c r="N25" s="110">
        <f>Q25</f>
        <v>2.667</v>
      </c>
      <c r="O25" s="107"/>
      <c r="P25" s="107"/>
      <c r="Q25" s="111">
        <v>2.667</v>
      </c>
      <c r="R25" s="94"/>
      <c r="S25" s="71">
        <f t="shared" si="0"/>
        <v>33.3375</v>
      </c>
      <c r="T25" s="27"/>
    </row>
    <row r="26" spans="1:20" ht="132">
      <c r="A26" s="86" t="s">
        <v>196</v>
      </c>
      <c r="B26" s="123" t="s">
        <v>16</v>
      </c>
      <c r="C26" s="106">
        <f>F26</f>
        <v>5162.886</v>
      </c>
      <c r="D26" s="107"/>
      <c r="E26" s="107"/>
      <c r="F26" s="108">
        <v>5162.886</v>
      </c>
      <c r="G26" s="109"/>
      <c r="H26" s="106">
        <f>K26</f>
        <v>724.925</v>
      </c>
      <c r="I26" s="107"/>
      <c r="J26" s="107"/>
      <c r="K26" s="111">
        <v>724.925</v>
      </c>
      <c r="L26" s="94"/>
      <c r="M26" s="69">
        <f t="shared" si="1"/>
        <v>14.041080899326461</v>
      </c>
      <c r="N26" s="110">
        <f>Q26</f>
        <v>724.925</v>
      </c>
      <c r="O26" s="107"/>
      <c r="P26" s="107"/>
      <c r="Q26" s="111">
        <v>724.925</v>
      </c>
      <c r="R26" s="94"/>
      <c r="S26" s="71">
        <f t="shared" si="0"/>
        <v>14.041080899326461</v>
      </c>
      <c r="T26" s="27"/>
    </row>
    <row r="27" spans="1:20" ht="48">
      <c r="A27" s="86" t="s">
        <v>239</v>
      </c>
      <c r="B27" s="105" t="s">
        <v>241</v>
      </c>
      <c r="C27" s="106">
        <f>C28+C29+C30+C31</f>
        <v>35873.448000000004</v>
      </c>
      <c r="D27" s="107"/>
      <c r="E27" s="107"/>
      <c r="F27" s="108">
        <f>F28+F29+F30+F31</f>
        <v>35873.448000000004</v>
      </c>
      <c r="G27" s="109"/>
      <c r="H27" s="106">
        <f>H28+H29+H30+H31</f>
        <v>7795.745000000001</v>
      </c>
      <c r="I27" s="107"/>
      <c r="J27" s="107"/>
      <c r="K27" s="111">
        <f>K28+K29+K30+K31</f>
        <v>7795.745000000001</v>
      </c>
      <c r="L27" s="94"/>
      <c r="M27" s="69">
        <f t="shared" si="1"/>
        <v>21.731239773773627</v>
      </c>
      <c r="N27" s="110">
        <f>N28+N29+N30+N31</f>
        <v>7795.745000000001</v>
      </c>
      <c r="O27" s="107"/>
      <c r="P27" s="107"/>
      <c r="Q27" s="111">
        <f>Q28+Q29+Q30+Q31</f>
        <v>7795.745000000001</v>
      </c>
      <c r="R27" s="94"/>
      <c r="S27" s="71">
        <f t="shared" si="0"/>
        <v>21.731239773773627</v>
      </c>
      <c r="T27" s="27"/>
    </row>
    <row r="28" spans="1:20" ht="48">
      <c r="A28" s="86" t="s">
        <v>194</v>
      </c>
      <c r="B28" s="112" t="s">
        <v>17</v>
      </c>
      <c r="C28" s="106">
        <f>E28+F28</f>
        <v>33157.529</v>
      </c>
      <c r="D28" s="107"/>
      <c r="E28" s="107"/>
      <c r="F28" s="108">
        <v>33157.529</v>
      </c>
      <c r="G28" s="109"/>
      <c r="H28" s="106">
        <f>J28+K28</f>
        <v>7243.524</v>
      </c>
      <c r="I28" s="107"/>
      <c r="J28" s="107"/>
      <c r="K28" s="111">
        <v>7243.524</v>
      </c>
      <c r="L28" s="94"/>
      <c r="M28" s="69">
        <f t="shared" si="1"/>
        <v>21.845789533954715</v>
      </c>
      <c r="N28" s="110">
        <f>P28+Q28</f>
        <v>7243.524</v>
      </c>
      <c r="O28" s="107"/>
      <c r="P28" s="107"/>
      <c r="Q28" s="111">
        <v>7243.524</v>
      </c>
      <c r="R28" s="94"/>
      <c r="S28" s="71">
        <f t="shared" si="0"/>
        <v>21.845789533954715</v>
      </c>
      <c r="T28" s="27"/>
    </row>
    <row r="29" spans="1:20" ht="36">
      <c r="A29" s="86" t="s">
        <v>195</v>
      </c>
      <c r="B29" s="112" t="s">
        <v>18</v>
      </c>
      <c r="C29" s="106">
        <f>F29</f>
        <v>0</v>
      </c>
      <c r="D29" s="161"/>
      <c r="E29" s="161"/>
      <c r="F29" s="162">
        <v>0</v>
      </c>
      <c r="G29" s="163"/>
      <c r="H29" s="106">
        <f>K29</f>
        <v>0</v>
      </c>
      <c r="I29" s="161"/>
      <c r="J29" s="161"/>
      <c r="K29" s="164">
        <v>0</v>
      </c>
      <c r="L29" s="165"/>
      <c r="M29" s="69" t="s">
        <v>249</v>
      </c>
      <c r="N29" s="110">
        <f>Q29</f>
        <v>0</v>
      </c>
      <c r="O29" s="161"/>
      <c r="P29" s="161"/>
      <c r="Q29" s="164">
        <v>0</v>
      </c>
      <c r="R29" s="94"/>
      <c r="S29" s="71" t="s">
        <v>249</v>
      </c>
      <c r="T29" s="27"/>
    </row>
    <row r="30" spans="1:20" ht="36">
      <c r="A30" s="86" t="s">
        <v>196</v>
      </c>
      <c r="B30" s="112" t="s">
        <v>19</v>
      </c>
      <c r="C30" s="106">
        <f>F30</f>
        <v>0</v>
      </c>
      <c r="D30" s="107"/>
      <c r="E30" s="107"/>
      <c r="F30" s="108">
        <v>0</v>
      </c>
      <c r="G30" s="109"/>
      <c r="H30" s="106">
        <f>K30</f>
        <v>0</v>
      </c>
      <c r="I30" s="107"/>
      <c r="J30" s="107"/>
      <c r="K30" s="111">
        <v>0</v>
      </c>
      <c r="L30" s="94"/>
      <c r="M30" s="69" t="s">
        <v>249</v>
      </c>
      <c r="N30" s="110">
        <f>Q30</f>
        <v>0</v>
      </c>
      <c r="O30" s="107"/>
      <c r="P30" s="107"/>
      <c r="Q30" s="111">
        <v>0</v>
      </c>
      <c r="R30" s="94"/>
      <c r="S30" s="71" t="s">
        <v>249</v>
      </c>
      <c r="T30" s="27"/>
    </row>
    <row r="31" spans="1:20" ht="72">
      <c r="A31" s="86" t="s">
        <v>203</v>
      </c>
      <c r="B31" s="112" t="s">
        <v>20</v>
      </c>
      <c r="C31" s="106">
        <f>E31+F31+D31</f>
        <v>2715.919</v>
      </c>
      <c r="D31" s="107"/>
      <c r="E31" s="107"/>
      <c r="F31" s="108">
        <v>2715.919</v>
      </c>
      <c r="G31" s="109"/>
      <c r="H31" s="106">
        <f>J31+K31+I31</f>
        <v>552.221</v>
      </c>
      <c r="I31" s="107"/>
      <c r="J31" s="107"/>
      <c r="K31" s="111">
        <v>552.221</v>
      </c>
      <c r="L31" s="94"/>
      <c r="M31" s="69">
        <f t="shared" si="1"/>
        <v>20.332749246203587</v>
      </c>
      <c r="N31" s="110">
        <f>P31+Q31+O31</f>
        <v>552.221</v>
      </c>
      <c r="O31" s="107"/>
      <c r="P31" s="107"/>
      <c r="Q31" s="111">
        <v>552.221</v>
      </c>
      <c r="R31" s="94"/>
      <c r="S31" s="71">
        <f t="shared" si="0"/>
        <v>20.332749246203587</v>
      </c>
      <c r="T31" s="27"/>
    </row>
    <row r="32" spans="1:21" ht="60">
      <c r="A32" s="86" t="s">
        <v>248</v>
      </c>
      <c r="B32" s="105" t="s">
        <v>224</v>
      </c>
      <c r="C32" s="113">
        <f>C33+C34+C35</f>
        <v>90941.561</v>
      </c>
      <c r="D32" s="155"/>
      <c r="E32" s="114">
        <f>E33+E34+E35</f>
        <v>141.24</v>
      </c>
      <c r="F32" s="115">
        <f>F33+F34+F35</f>
        <v>90800.321</v>
      </c>
      <c r="G32" s="116"/>
      <c r="H32" s="113">
        <f>H33+H34+H35</f>
        <v>22046.853000000003</v>
      </c>
      <c r="I32" s="155"/>
      <c r="J32" s="114">
        <f>J33+J34+J35</f>
        <v>35.31</v>
      </c>
      <c r="K32" s="155">
        <f>K33+K34+K35</f>
        <v>22011.543</v>
      </c>
      <c r="L32" s="117"/>
      <c r="M32" s="69">
        <f t="shared" si="1"/>
        <v>24.242879446505214</v>
      </c>
      <c r="N32" s="122">
        <f>N33+N34+N35</f>
        <v>22046.853000000003</v>
      </c>
      <c r="O32" s="155"/>
      <c r="P32" s="114">
        <f>P33+P34+P35</f>
        <v>35.31</v>
      </c>
      <c r="Q32" s="155">
        <f>Q33+Q34+Q35</f>
        <v>22011.543</v>
      </c>
      <c r="R32" s="94"/>
      <c r="S32" s="71">
        <f t="shared" si="0"/>
        <v>24.242879446505214</v>
      </c>
      <c r="T32" s="104">
        <f>J32/E32</f>
        <v>0.25</v>
      </c>
      <c r="U32" s="104">
        <f>K32/F32</f>
        <v>0.24241701744644717</v>
      </c>
    </row>
    <row r="33" spans="1:20" ht="96">
      <c r="A33" s="86" t="s">
        <v>194</v>
      </c>
      <c r="B33" s="123" t="s">
        <v>2</v>
      </c>
      <c r="C33" s="106">
        <f>F33+E33</f>
        <v>79182.735</v>
      </c>
      <c r="D33" s="107"/>
      <c r="E33" s="107">
        <v>141.24</v>
      </c>
      <c r="F33" s="108">
        <v>79041.495</v>
      </c>
      <c r="G33" s="109"/>
      <c r="H33" s="106">
        <f>K33+J33</f>
        <v>19001.211000000003</v>
      </c>
      <c r="I33" s="107"/>
      <c r="J33" s="107">
        <v>35.31</v>
      </c>
      <c r="K33" s="111">
        <v>18965.901</v>
      </c>
      <c r="L33" s="94"/>
      <c r="M33" s="69">
        <f t="shared" si="1"/>
        <v>23.996659120198366</v>
      </c>
      <c r="N33" s="110">
        <f>Q33+P33</f>
        <v>19001.211000000003</v>
      </c>
      <c r="O33" s="107"/>
      <c r="P33" s="107">
        <v>35.31</v>
      </c>
      <c r="Q33" s="111">
        <v>18965.901</v>
      </c>
      <c r="R33" s="94"/>
      <c r="S33" s="71">
        <f t="shared" si="0"/>
        <v>23.996659120198366</v>
      </c>
      <c r="T33" s="27"/>
    </row>
    <row r="34" spans="1:20" ht="96">
      <c r="A34" s="86" t="s">
        <v>195</v>
      </c>
      <c r="B34" s="123" t="s">
        <v>3</v>
      </c>
      <c r="C34" s="106">
        <f>F34</f>
        <v>484.5</v>
      </c>
      <c r="D34" s="107"/>
      <c r="E34" s="107"/>
      <c r="F34" s="108">
        <v>484.5</v>
      </c>
      <c r="G34" s="109"/>
      <c r="H34" s="106">
        <f>K34</f>
        <v>47.518</v>
      </c>
      <c r="I34" s="107"/>
      <c r="J34" s="107"/>
      <c r="K34" s="111">
        <v>47.518</v>
      </c>
      <c r="L34" s="94"/>
      <c r="M34" s="69">
        <f t="shared" si="1"/>
        <v>9.807636738906089</v>
      </c>
      <c r="N34" s="110">
        <f>Q34</f>
        <v>47.518</v>
      </c>
      <c r="O34" s="107"/>
      <c r="P34" s="107"/>
      <c r="Q34" s="111">
        <v>47.518</v>
      </c>
      <c r="R34" s="94"/>
      <c r="S34" s="71">
        <f t="shared" si="0"/>
        <v>9.807636738906089</v>
      </c>
      <c r="T34" s="27"/>
    </row>
    <row r="35" spans="1:20" ht="120.75" customHeight="1">
      <c r="A35" s="86" t="s">
        <v>196</v>
      </c>
      <c r="B35" s="123" t="s">
        <v>21</v>
      </c>
      <c r="C35" s="106">
        <f>F35</f>
        <v>11274.326</v>
      </c>
      <c r="D35" s="107"/>
      <c r="E35" s="107"/>
      <c r="F35" s="108">
        <v>11274.326</v>
      </c>
      <c r="G35" s="109"/>
      <c r="H35" s="106">
        <f>K35</f>
        <v>2998.124</v>
      </c>
      <c r="I35" s="107"/>
      <c r="J35" s="107"/>
      <c r="K35" s="111">
        <v>2998.124</v>
      </c>
      <c r="L35" s="94"/>
      <c r="M35" s="69">
        <f t="shared" si="1"/>
        <v>26.59248987478276</v>
      </c>
      <c r="N35" s="110">
        <f>Q35</f>
        <v>2998.124</v>
      </c>
      <c r="O35" s="107"/>
      <c r="P35" s="107"/>
      <c r="Q35" s="111">
        <v>2998.124</v>
      </c>
      <c r="R35" s="94"/>
      <c r="S35" s="71">
        <f t="shared" si="0"/>
        <v>26.59248987478276</v>
      </c>
      <c r="T35" s="27"/>
    </row>
    <row r="36" spans="1:20" ht="84">
      <c r="A36" s="86" t="s">
        <v>262</v>
      </c>
      <c r="B36" s="105" t="s">
        <v>235</v>
      </c>
      <c r="C36" s="113">
        <f>C37+C38+C39</f>
        <v>49657.608</v>
      </c>
      <c r="D36" s="114"/>
      <c r="E36" s="114"/>
      <c r="F36" s="115">
        <f>F37+F38+F39</f>
        <v>49657.608</v>
      </c>
      <c r="G36" s="116"/>
      <c r="H36" s="113">
        <f>H37+H38+H39</f>
        <v>11690.267</v>
      </c>
      <c r="I36" s="114"/>
      <c r="J36" s="114"/>
      <c r="K36" s="155">
        <f>K37+K38+K39</f>
        <v>11690.267</v>
      </c>
      <c r="L36" s="117"/>
      <c r="M36" s="69">
        <f t="shared" si="1"/>
        <v>23.54174409689649</v>
      </c>
      <c r="N36" s="122">
        <f>N37+N38+N39</f>
        <v>11690.267</v>
      </c>
      <c r="O36" s="114"/>
      <c r="P36" s="114"/>
      <c r="Q36" s="155">
        <f>Q37+Q38+Q39</f>
        <v>11690.267</v>
      </c>
      <c r="R36" s="94"/>
      <c r="S36" s="71">
        <f t="shared" si="0"/>
        <v>23.54174409689649</v>
      </c>
      <c r="T36" s="27"/>
    </row>
    <row r="37" spans="1:20" ht="108">
      <c r="A37" s="86" t="s">
        <v>194</v>
      </c>
      <c r="B37" s="112" t="s">
        <v>22</v>
      </c>
      <c r="C37" s="106">
        <f>F37+E37</f>
        <v>43254.758</v>
      </c>
      <c r="D37" s="107"/>
      <c r="E37" s="107"/>
      <c r="F37" s="108">
        <v>43254.758</v>
      </c>
      <c r="G37" s="109"/>
      <c r="H37" s="106">
        <f>K37+J37</f>
        <v>10144.099</v>
      </c>
      <c r="I37" s="107"/>
      <c r="J37" s="107"/>
      <c r="K37" s="111">
        <v>10144.099</v>
      </c>
      <c r="L37" s="94"/>
      <c r="M37" s="69">
        <f t="shared" si="1"/>
        <v>23.451984172469533</v>
      </c>
      <c r="N37" s="110">
        <f>Q37+P37</f>
        <v>10144.099</v>
      </c>
      <c r="O37" s="107"/>
      <c r="P37" s="107"/>
      <c r="Q37" s="111">
        <v>10144.099</v>
      </c>
      <c r="R37" s="94"/>
      <c r="S37" s="71">
        <f t="shared" si="0"/>
        <v>23.451984172469533</v>
      </c>
      <c r="T37" s="27"/>
    </row>
    <row r="38" spans="1:20" ht="96">
      <c r="A38" s="86" t="s">
        <v>195</v>
      </c>
      <c r="B38" s="123" t="s">
        <v>23</v>
      </c>
      <c r="C38" s="106">
        <f>F38</f>
        <v>1742.9</v>
      </c>
      <c r="D38" s="107"/>
      <c r="E38" s="107"/>
      <c r="F38" s="108">
        <v>1742.9</v>
      </c>
      <c r="G38" s="109"/>
      <c r="H38" s="106">
        <f>K38</f>
        <v>110.162</v>
      </c>
      <c r="I38" s="107"/>
      <c r="J38" s="107"/>
      <c r="K38" s="111">
        <v>110.162</v>
      </c>
      <c r="L38" s="94"/>
      <c r="M38" s="69">
        <f t="shared" si="1"/>
        <v>6.3206150668426195</v>
      </c>
      <c r="N38" s="110">
        <f>Q38</f>
        <v>110.162</v>
      </c>
      <c r="O38" s="107"/>
      <c r="P38" s="107"/>
      <c r="Q38" s="111">
        <v>110.162</v>
      </c>
      <c r="R38" s="94"/>
      <c r="S38" s="71">
        <f t="shared" si="0"/>
        <v>6.3206150668426195</v>
      </c>
      <c r="T38" s="27"/>
    </row>
    <row r="39" spans="1:20" ht="138" customHeight="1">
      <c r="A39" s="86" t="s">
        <v>196</v>
      </c>
      <c r="B39" s="123" t="s">
        <v>4</v>
      </c>
      <c r="C39" s="106">
        <f>F39</f>
        <v>4659.95</v>
      </c>
      <c r="D39" s="107"/>
      <c r="E39" s="107"/>
      <c r="F39" s="108">
        <v>4659.95</v>
      </c>
      <c r="G39" s="109"/>
      <c r="H39" s="106">
        <f>K39</f>
        <v>1436.006</v>
      </c>
      <c r="I39" s="107"/>
      <c r="J39" s="107"/>
      <c r="K39" s="111">
        <v>1436.006</v>
      </c>
      <c r="L39" s="94"/>
      <c r="M39" s="69">
        <f t="shared" si="1"/>
        <v>30.81591004195324</v>
      </c>
      <c r="N39" s="110">
        <f>Q39</f>
        <v>1436.006</v>
      </c>
      <c r="O39" s="107"/>
      <c r="P39" s="107"/>
      <c r="Q39" s="111">
        <v>1436.006</v>
      </c>
      <c r="R39" s="94"/>
      <c r="S39" s="71">
        <f t="shared" si="0"/>
        <v>30.81591004195324</v>
      </c>
      <c r="T39" s="27"/>
    </row>
    <row r="40" spans="1:20" ht="42.75" customHeight="1">
      <c r="A40" s="86" t="s">
        <v>263</v>
      </c>
      <c r="B40" s="105" t="s">
        <v>226</v>
      </c>
      <c r="C40" s="113">
        <f>C41+C42+C43</f>
        <v>915.5059999999999</v>
      </c>
      <c r="D40" s="114"/>
      <c r="E40" s="114"/>
      <c r="F40" s="115">
        <f>F41+F42+F43</f>
        <v>915.5059999999999</v>
      </c>
      <c r="G40" s="116"/>
      <c r="H40" s="113">
        <f>H41+H42+H43</f>
        <v>227.711</v>
      </c>
      <c r="I40" s="114"/>
      <c r="J40" s="114"/>
      <c r="K40" s="155">
        <f>K41+K42+K43</f>
        <v>227.711</v>
      </c>
      <c r="L40" s="117"/>
      <c r="M40" s="69">
        <f t="shared" si="1"/>
        <v>24.872693352091634</v>
      </c>
      <c r="N40" s="122">
        <f>N41+N42+N43</f>
        <v>227.711</v>
      </c>
      <c r="O40" s="114"/>
      <c r="P40" s="114"/>
      <c r="Q40" s="155">
        <f>Q41+Q42+Q43</f>
        <v>227.711</v>
      </c>
      <c r="R40" s="94"/>
      <c r="S40" s="71">
        <f t="shared" si="0"/>
        <v>24.872693352091634</v>
      </c>
      <c r="T40" s="27"/>
    </row>
    <row r="41" spans="1:20" ht="96.75" customHeight="1">
      <c r="A41" s="86" t="s">
        <v>194</v>
      </c>
      <c r="B41" s="123" t="s">
        <v>24</v>
      </c>
      <c r="C41" s="106">
        <f>F41+E41</f>
        <v>841.459</v>
      </c>
      <c r="D41" s="107"/>
      <c r="E41" s="107"/>
      <c r="F41" s="108">
        <v>841.459</v>
      </c>
      <c r="G41" s="109"/>
      <c r="H41" s="106">
        <f>K41+J41</f>
        <v>210.365</v>
      </c>
      <c r="I41" s="107"/>
      <c r="J41" s="107"/>
      <c r="K41" s="111">
        <v>210.365</v>
      </c>
      <c r="L41" s="94"/>
      <c r="M41" s="69">
        <f t="shared" si="1"/>
        <v>25.000029710300804</v>
      </c>
      <c r="N41" s="110">
        <f>Q41+P41</f>
        <v>210.365</v>
      </c>
      <c r="O41" s="107"/>
      <c r="P41" s="107"/>
      <c r="Q41" s="111">
        <v>210.365</v>
      </c>
      <c r="R41" s="94"/>
      <c r="S41" s="71">
        <f t="shared" si="0"/>
        <v>25.000029710300804</v>
      </c>
      <c r="T41" s="27"/>
    </row>
    <row r="42" spans="1:20" ht="96.75" customHeight="1">
      <c r="A42" s="86" t="s">
        <v>195</v>
      </c>
      <c r="B42" s="123" t="s">
        <v>25</v>
      </c>
      <c r="C42" s="106">
        <f>F42</f>
        <v>2.757</v>
      </c>
      <c r="D42" s="107"/>
      <c r="E42" s="107"/>
      <c r="F42" s="108">
        <v>2.757</v>
      </c>
      <c r="G42" s="109"/>
      <c r="H42" s="106">
        <f>K42</f>
        <v>0.185</v>
      </c>
      <c r="I42" s="107"/>
      <c r="J42" s="107"/>
      <c r="K42" s="111">
        <v>0.185</v>
      </c>
      <c r="L42" s="94"/>
      <c r="M42" s="69">
        <f t="shared" si="1"/>
        <v>6.71019223793979</v>
      </c>
      <c r="N42" s="110">
        <f>Q42</f>
        <v>0.185</v>
      </c>
      <c r="O42" s="107"/>
      <c r="P42" s="107"/>
      <c r="Q42" s="111">
        <v>0.185</v>
      </c>
      <c r="R42" s="94"/>
      <c r="S42" s="71">
        <f t="shared" si="0"/>
        <v>6.71019223793979</v>
      </c>
      <c r="T42" s="27"/>
    </row>
    <row r="43" spans="1:20" ht="96.75" customHeight="1">
      <c r="A43" s="86" t="s">
        <v>196</v>
      </c>
      <c r="B43" s="123" t="s">
        <v>26</v>
      </c>
      <c r="C43" s="106">
        <f>F43</f>
        <v>71.29</v>
      </c>
      <c r="D43" s="107"/>
      <c r="E43" s="107"/>
      <c r="F43" s="108">
        <v>71.29</v>
      </c>
      <c r="G43" s="109"/>
      <c r="H43" s="106">
        <f>K43</f>
        <v>17.161</v>
      </c>
      <c r="I43" s="107"/>
      <c r="J43" s="107"/>
      <c r="K43" s="111">
        <v>17.161</v>
      </c>
      <c r="L43" s="94"/>
      <c r="M43" s="69">
        <f t="shared" si="1"/>
        <v>24.072099873755086</v>
      </c>
      <c r="N43" s="110">
        <f>Q43</f>
        <v>17.161</v>
      </c>
      <c r="O43" s="107"/>
      <c r="P43" s="107"/>
      <c r="Q43" s="111">
        <v>17.161</v>
      </c>
      <c r="R43" s="94"/>
      <c r="S43" s="71">
        <f t="shared" si="0"/>
        <v>24.072099873755086</v>
      </c>
      <c r="T43" s="27"/>
    </row>
    <row r="44" spans="1:22" ht="172.5" customHeight="1">
      <c r="A44" s="98" t="s">
        <v>203</v>
      </c>
      <c r="B44" s="99" t="s">
        <v>88</v>
      </c>
      <c r="C44" s="100">
        <f>C45+C46+C47+C48+C49</f>
        <v>1444899.4330000002</v>
      </c>
      <c r="D44" s="156"/>
      <c r="E44" s="101">
        <f>E45+E46+E47+E48+E49</f>
        <v>926827.5000000001</v>
      </c>
      <c r="F44" s="101">
        <f>F45+F46+F47+F48+F49</f>
        <v>518071.933</v>
      </c>
      <c r="G44" s="102"/>
      <c r="H44" s="100">
        <f>H45+H46+H47+H48+H49</f>
        <v>277568.13499999995</v>
      </c>
      <c r="I44" s="156"/>
      <c r="J44" s="101">
        <f>J45+J46+J47+J48+J49</f>
        <v>165589.939</v>
      </c>
      <c r="K44" s="101">
        <f>K45+K46+K47+K48+K49</f>
        <v>111978.196</v>
      </c>
      <c r="L44" s="103"/>
      <c r="M44" s="59">
        <f t="shared" si="1"/>
        <v>19.210204437806013</v>
      </c>
      <c r="N44" s="100">
        <f>N45+N46+N47+N48+N49</f>
        <v>277568.13499999995</v>
      </c>
      <c r="O44" s="156"/>
      <c r="P44" s="101">
        <f>P45+P46+P47+P48+P49</f>
        <v>165589.939</v>
      </c>
      <c r="Q44" s="101">
        <f>Q45+Q46+Q47+Q48+Q49</f>
        <v>111978.196</v>
      </c>
      <c r="R44" s="103"/>
      <c r="S44" s="62">
        <f t="shared" si="0"/>
        <v>19.210204437806013</v>
      </c>
      <c r="T44" s="27"/>
      <c r="U44" s="104">
        <f aca="true" t="shared" si="2" ref="U44:V49">J44/E44</f>
        <v>0.17866316979157393</v>
      </c>
      <c r="V44" s="104">
        <f t="shared" si="2"/>
        <v>0.21614410831246478</v>
      </c>
    </row>
    <row r="45" spans="1:22" ht="138" customHeight="1">
      <c r="A45" s="86" t="s">
        <v>266</v>
      </c>
      <c r="B45" s="105" t="s">
        <v>197</v>
      </c>
      <c r="C45" s="106">
        <f>E45+F45</f>
        <v>755175.807</v>
      </c>
      <c r="D45" s="107"/>
      <c r="E45" s="107">
        <v>544993.3</v>
      </c>
      <c r="F45" s="108">
        <v>210182.507</v>
      </c>
      <c r="G45" s="109"/>
      <c r="H45" s="106">
        <f>J45+K45</f>
        <v>138812.571</v>
      </c>
      <c r="I45" s="107"/>
      <c r="J45" s="107">
        <v>96192.387</v>
      </c>
      <c r="K45" s="111">
        <v>42620.184</v>
      </c>
      <c r="L45" s="94"/>
      <c r="M45" s="69">
        <f t="shared" si="1"/>
        <v>18.38149073544142</v>
      </c>
      <c r="N45" s="110">
        <f>P45+Q45</f>
        <v>138812.571</v>
      </c>
      <c r="O45" s="107"/>
      <c r="P45" s="107">
        <v>96192.387</v>
      </c>
      <c r="Q45" s="111">
        <v>42620.184</v>
      </c>
      <c r="R45" s="94"/>
      <c r="S45" s="71">
        <f t="shared" si="0"/>
        <v>18.38149073544142</v>
      </c>
      <c r="T45" s="27"/>
      <c r="U45" s="104">
        <f t="shared" si="2"/>
        <v>0.17650196250119038</v>
      </c>
      <c r="V45" s="104">
        <f t="shared" si="2"/>
        <v>0.20277702749068455</v>
      </c>
    </row>
    <row r="46" spans="1:22" ht="144">
      <c r="A46" s="86" t="s">
        <v>267</v>
      </c>
      <c r="B46" s="105" t="s">
        <v>201</v>
      </c>
      <c r="C46" s="106">
        <f>E46+F46</f>
        <v>536466.102</v>
      </c>
      <c r="D46" s="107"/>
      <c r="E46" s="107">
        <v>374698.8</v>
      </c>
      <c r="F46" s="108">
        <v>161767.302</v>
      </c>
      <c r="G46" s="109"/>
      <c r="H46" s="106">
        <f>J46+K46</f>
        <v>101694.805</v>
      </c>
      <c r="I46" s="107"/>
      <c r="J46" s="107">
        <v>67494.482</v>
      </c>
      <c r="K46" s="111">
        <v>34200.323</v>
      </c>
      <c r="L46" s="94"/>
      <c r="M46" s="69">
        <f t="shared" si="1"/>
        <v>18.956426998997973</v>
      </c>
      <c r="N46" s="110">
        <f>P46+Q46</f>
        <v>101694.805</v>
      </c>
      <c r="O46" s="107"/>
      <c r="P46" s="107">
        <v>67494.482</v>
      </c>
      <c r="Q46" s="111">
        <v>34200.323</v>
      </c>
      <c r="R46" s="94"/>
      <c r="S46" s="71">
        <f t="shared" si="0"/>
        <v>18.956426998997973</v>
      </c>
      <c r="T46" s="27"/>
      <c r="U46" s="104">
        <f t="shared" si="2"/>
        <v>0.1801299657218011</v>
      </c>
      <c r="V46" s="104">
        <f t="shared" si="2"/>
        <v>0.21141678557512195</v>
      </c>
    </row>
    <row r="47" spans="1:22" ht="81.75" customHeight="1">
      <c r="A47" s="86" t="s">
        <v>191</v>
      </c>
      <c r="B47" s="105" t="s">
        <v>202</v>
      </c>
      <c r="C47" s="106">
        <f>E47+F47</f>
        <v>144509.124</v>
      </c>
      <c r="D47" s="107"/>
      <c r="E47" s="107">
        <v>0</v>
      </c>
      <c r="F47" s="108">
        <v>144509.124</v>
      </c>
      <c r="G47" s="109"/>
      <c r="H47" s="106">
        <f>J47+K47</f>
        <v>34888.23</v>
      </c>
      <c r="I47" s="107"/>
      <c r="J47" s="107">
        <v>0</v>
      </c>
      <c r="K47" s="111">
        <v>34888.23</v>
      </c>
      <c r="L47" s="94"/>
      <c r="M47" s="69">
        <f t="shared" si="1"/>
        <v>24.14257939865444</v>
      </c>
      <c r="N47" s="110">
        <f>P47+Q47</f>
        <v>34888.23</v>
      </c>
      <c r="O47" s="107"/>
      <c r="P47" s="107">
        <v>0</v>
      </c>
      <c r="Q47" s="111">
        <v>34888.23</v>
      </c>
      <c r="R47" s="94"/>
      <c r="S47" s="71">
        <f t="shared" si="0"/>
        <v>24.14257939865444</v>
      </c>
      <c r="T47" s="27"/>
      <c r="U47" s="104" t="e">
        <f t="shared" si="2"/>
        <v>#DIV/0!</v>
      </c>
      <c r="V47" s="104">
        <f t="shared" si="2"/>
        <v>0.2414257939865444</v>
      </c>
    </row>
    <row r="48" spans="1:22" ht="93.75" customHeight="1">
      <c r="A48" s="86" t="s">
        <v>256</v>
      </c>
      <c r="B48" s="105" t="s">
        <v>258</v>
      </c>
      <c r="C48" s="106">
        <f>E48+F48</f>
        <v>4845.8</v>
      </c>
      <c r="D48" s="107"/>
      <c r="E48" s="107">
        <v>4845.8</v>
      </c>
      <c r="F48" s="108">
        <v>0</v>
      </c>
      <c r="G48" s="109"/>
      <c r="H48" s="106">
        <f>J48+K48</f>
        <v>1903.07</v>
      </c>
      <c r="I48" s="107"/>
      <c r="J48" s="107">
        <v>1903.07</v>
      </c>
      <c r="K48" s="111">
        <v>0</v>
      </c>
      <c r="L48" s="94"/>
      <c r="M48" s="69">
        <f t="shared" si="1"/>
        <v>39.272565933385614</v>
      </c>
      <c r="N48" s="110">
        <f>P48+Q48</f>
        <v>1903.07</v>
      </c>
      <c r="O48" s="107"/>
      <c r="P48" s="107">
        <v>1903.07</v>
      </c>
      <c r="Q48" s="111">
        <v>0</v>
      </c>
      <c r="R48" s="94"/>
      <c r="S48" s="71">
        <f t="shared" si="0"/>
        <v>39.272565933385614</v>
      </c>
      <c r="T48" s="27"/>
      <c r="U48" s="104">
        <f t="shared" si="2"/>
        <v>0.3927256593338561</v>
      </c>
      <c r="V48" s="104" t="e">
        <f>K48/F48</f>
        <v>#DIV/0!</v>
      </c>
    </row>
    <row r="49" spans="1:22" ht="57.75" customHeight="1">
      <c r="A49" s="86" t="s">
        <v>257</v>
      </c>
      <c r="B49" s="105" t="s">
        <v>259</v>
      </c>
      <c r="C49" s="106">
        <f>E49+F49</f>
        <v>3902.6</v>
      </c>
      <c r="D49" s="107"/>
      <c r="E49" s="107">
        <v>2289.6</v>
      </c>
      <c r="F49" s="108">
        <v>1613</v>
      </c>
      <c r="G49" s="109"/>
      <c r="H49" s="106">
        <f>J49+K49</f>
        <v>269.459</v>
      </c>
      <c r="I49" s="107"/>
      <c r="J49" s="107">
        <v>0</v>
      </c>
      <c r="K49" s="111">
        <v>269.459</v>
      </c>
      <c r="L49" s="94"/>
      <c r="M49" s="69">
        <f t="shared" si="1"/>
        <v>6.904602060165018</v>
      </c>
      <c r="N49" s="110">
        <f>P49+Q49</f>
        <v>269.459</v>
      </c>
      <c r="O49" s="107"/>
      <c r="P49" s="107">
        <v>0</v>
      </c>
      <c r="Q49" s="111">
        <v>269.459</v>
      </c>
      <c r="R49" s="94"/>
      <c r="S49" s="71">
        <f t="shared" si="0"/>
        <v>6.904602060165018</v>
      </c>
      <c r="T49" s="27"/>
      <c r="U49" s="104">
        <f t="shared" si="2"/>
        <v>0</v>
      </c>
      <c r="V49" s="104">
        <f t="shared" si="2"/>
        <v>0.16705455672659641</v>
      </c>
    </row>
    <row r="50" spans="1:22" ht="108">
      <c r="A50" s="98" t="s">
        <v>225</v>
      </c>
      <c r="B50" s="99" t="s">
        <v>82</v>
      </c>
      <c r="C50" s="100">
        <f>C51+C55+C58+C60+C63+C67+C53</f>
        <v>161024.779</v>
      </c>
      <c r="D50" s="156"/>
      <c r="E50" s="101">
        <f>E51+E55+E58+E60+E63+E67+E53</f>
        <v>99.3</v>
      </c>
      <c r="F50" s="101">
        <f>F51+F55+F58+F60+F63+F67+F53</f>
        <v>160925.479</v>
      </c>
      <c r="G50" s="102"/>
      <c r="H50" s="100">
        <f>H51+H55+H58+H60+H63+H67+H53</f>
        <v>31851.296</v>
      </c>
      <c r="I50" s="156"/>
      <c r="J50" s="101">
        <f>J51+J55+J58+J60+J63+J67+J53</f>
        <v>0</v>
      </c>
      <c r="K50" s="101">
        <f>K51+K55+K58+K60+K63+K67+K53</f>
        <v>31851.296</v>
      </c>
      <c r="L50" s="103"/>
      <c r="M50" s="59">
        <f>H50/C50*100</f>
        <v>19.78036933061091</v>
      </c>
      <c r="N50" s="100">
        <f>N51+N55+N58+N60+N63+N67+N53</f>
        <v>22486.296000000002</v>
      </c>
      <c r="O50" s="156"/>
      <c r="P50" s="101">
        <f>P51+P55+P58+P60+P63+P67+P53</f>
        <v>0</v>
      </c>
      <c r="Q50" s="101">
        <f>Q51+Q55+Q58+Q60+Q63+Q67+Q53</f>
        <v>22486.296000000002</v>
      </c>
      <c r="R50" s="94"/>
      <c r="S50" s="62">
        <f t="shared" si="0"/>
        <v>13.96449424718664</v>
      </c>
      <c r="T50" s="27"/>
      <c r="U50" s="1">
        <f>K50/F50*100</f>
        <v>19.792574922209802</v>
      </c>
      <c r="V50" s="1">
        <f>Q50/F50*100</f>
        <v>13.973111119339904</v>
      </c>
    </row>
    <row r="51" spans="1:20" ht="100.5" customHeight="1">
      <c r="A51" s="86" t="s">
        <v>250</v>
      </c>
      <c r="B51" s="105" t="s">
        <v>119</v>
      </c>
      <c r="C51" s="106">
        <f>C52</f>
        <v>124968.568</v>
      </c>
      <c r="D51" s="107"/>
      <c r="E51" s="107"/>
      <c r="F51" s="108">
        <f>F52</f>
        <v>124968.568</v>
      </c>
      <c r="G51" s="109"/>
      <c r="H51" s="106">
        <f>H52</f>
        <v>15444.982</v>
      </c>
      <c r="I51" s="107"/>
      <c r="J51" s="107"/>
      <c r="K51" s="111">
        <f>K52</f>
        <v>15444.982</v>
      </c>
      <c r="L51" s="94"/>
      <c r="M51" s="69">
        <f t="shared" si="1"/>
        <v>12.35909336818199</v>
      </c>
      <c r="N51" s="106">
        <f>N52</f>
        <v>8755.539</v>
      </c>
      <c r="O51" s="107"/>
      <c r="P51" s="107"/>
      <c r="Q51" s="111">
        <f>Q52</f>
        <v>8755.539</v>
      </c>
      <c r="R51" s="94"/>
      <c r="S51" s="71">
        <f t="shared" si="0"/>
        <v>7.006192949254249</v>
      </c>
      <c r="T51" s="27"/>
    </row>
    <row r="52" spans="1:20" ht="111.75" customHeight="1">
      <c r="A52" s="86" t="s">
        <v>194</v>
      </c>
      <c r="B52" s="112" t="s">
        <v>130</v>
      </c>
      <c r="C52" s="106">
        <f>F52</f>
        <v>124968.568</v>
      </c>
      <c r="D52" s="107"/>
      <c r="E52" s="107"/>
      <c r="F52" s="108">
        <v>124968.568</v>
      </c>
      <c r="G52" s="109"/>
      <c r="H52" s="106">
        <f>K52</f>
        <v>15444.982</v>
      </c>
      <c r="I52" s="107"/>
      <c r="J52" s="107"/>
      <c r="K52" s="111">
        <v>15444.982</v>
      </c>
      <c r="L52" s="94"/>
      <c r="M52" s="69">
        <f t="shared" si="1"/>
        <v>12.35909336818199</v>
      </c>
      <c r="N52" s="106">
        <f>Q52</f>
        <v>8755.539</v>
      </c>
      <c r="O52" s="107"/>
      <c r="P52" s="107"/>
      <c r="Q52" s="111">
        <v>8755.539</v>
      </c>
      <c r="R52" s="94"/>
      <c r="S52" s="71">
        <f t="shared" si="0"/>
        <v>7.006192949254249</v>
      </c>
      <c r="T52" s="27"/>
    </row>
    <row r="53" spans="1:20" ht="54.75" customHeight="1">
      <c r="A53" s="86" t="s">
        <v>251</v>
      </c>
      <c r="B53" s="105" t="s">
        <v>146</v>
      </c>
      <c r="C53" s="106">
        <f>F53</f>
        <v>0</v>
      </c>
      <c r="D53" s="107"/>
      <c r="E53" s="107"/>
      <c r="F53" s="108">
        <f>F54</f>
        <v>0</v>
      </c>
      <c r="G53" s="109"/>
      <c r="H53" s="106">
        <f>K53</f>
        <v>0</v>
      </c>
      <c r="I53" s="107"/>
      <c r="J53" s="107"/>
      <c r="K53" s="111">
        <f>K54</f>
        <v>0</v>
      </c>
      <c r="L53" s="94"/>
      <c r="M53" s="69" t="s">
        <v>249</v>
      </c>
      <c r="N53" s="106">
        <f>Q53</f>
        <v>0</v>
      </c>
      <c r="O53" s="107"/>
      <c r="P53" s="107"/>
      <c r="Q53" s="111">
        <f>Q54</f>
        <v>0</v>
      </c>
      <c r="R53" s="94"/>
      <c r="S53" s="71" t="s">
        <v>249</v>
      </c>
      <c r="T53" s="160" t="s">
        <v>91</v>
      </c>
    </row>
    <row r="54" spans="1:20" ht="114" customHeight="1">
      <c r="A54" s="86" t="s">
        <v>194</v>
      </c>
      <c r="B54" s="112" t="s">
        <v>147</v>
      </c>
      <c r="C54" s="106">
        <f>F54</f>
        <v>0</v>
      </c>
      <c r="D54" s="107"/>
      <c r="E54" s="107"/>
      <c r="F54" s="108">
        <v>0</v>
      </c>
      <c r="G54" s="109"/>
      <c r="H54" s="106">
        <f>K54</f>
        <v>0</v>
      </c>
      <c r="I54" s="107"/>
      <c r="J54" s="107"/>
      <c r="K54" s="111">
        <v>0</v>
      </c>
      <c r="L54" s="94"/>
      <c r="M54" s="69" t="s">
        <v>249</v>
      </c>
      <c r="N54" s="106">
        <f>Q54</f>
        <v>0</v>
      </c>
      <c r="O54" s="107"/>
      <c r="P54" s="107"/>
      <c r="Q54" s="111">
        <v>0</v>
      </c>
      <c r="R54" s="94"/>
      <c r="S54" s="71" t="s">
        <v>249</v>
      </c>
      <c r="T54" s="27"/>
    </row>
    <row r="55" spans="1:20" ht="108" customHeight="1">
      <c r="A55" s="86" t="s">
        <v>264</v>
      </c>
      <c r="B55" s="105" t="s">
        <v>30</v>
      </c>
      <c r="C55" s="113">
        <f>C56+C57</f>
        <v>12433.006</v>
      </c>
      <c r="D55" s="114"/>
      <c r="E55" s="114">
        <f>E56+E57</f>
        <v>0</v>
      </c>
      <c r="F55" s="115">
        <f>F56+F57</f>
        <v>12433.006</v>
      </c>
      <c r="G55" s="116"/>
      <c r="H55" s="113">
        <f>H56+H57</f>
        <v>10085.063</v>
      </c>
      <c r="I55" s="114"/>
      <c r="J55" s="114">
        <f>J56+J57</f>
        <v>0</v>
      </c>
      <c r="K55" s="155">
        <f>K56+K57</f>
        <v>10085.063</v>
      </c>
      <c r="L55" s="117"/>
      <c r="M55" s="69">
        <f t="shared" si="1"/>
        <v>81.11524276590875</v>
      </c>
      <c r="N55" s="113">
        <f>N56+N57</f>
        <v>6740.904</v>
      </c>
      <c r="O55" s="114"/>
      <c r="P55" s="114">
        <f>P56+P57</f>
        <v>0</v>
      </c>
      <c r="Q55" s="155">
        <f>Q56+Q57</f>
        <v>6740.904</v>
      </c>
      <c r="R55" s="94"/>
      <c r="S55" s="71">
        <f t="shared" si="0"/>
        <v>54.21781345557141</v>
      </c>
      <c r="T55" s="27"/>
    </row>
    <row r="56" spans="1:20" ht="108">
      <c r="A56" s="86" t="s">
        <v>194</v>
      </c>
      <c r="B56" s="112" t="s">
        <v>14</v>
      </c>
      <c r="C56" s="106">
        <f>F56</f>
        <v>12433.006</v>
      </c>
      <c r="D56" s="107"/>
      <c r="E56" s="107"/>
      <c r="F56" s="108">
        <v>12433.006</v>
      </c>
      <c r="G56" s="109"/>
      <c r="H56" s="106">
        <f>K56</f>
        <v>10085.063</v>
      </c>
      <c r="I56" s="107"/>
      <c r="J56" s="107"/>
      <c r="K56" s="111">
        <v>10085.063</v>
      </c>
      <c r="L56" s="94"/>
      <c r="M56" s="69">
        <f t="shared" si="1"/>
        <v>81.11524276590875</v>
      </c>
      <c r="N56" s="106">
        <f>Q56</f>
        <v>6740.904</v>
      </c>
      <c r="O56" s="107"/>
      <c r="P56" s="107"/>
      <c r="Q56" s="111">
        <v>6740.904</v>
      </c>
      <c r="R56" s="94"/>
      <c r="S56" s="71">
        <f t="shared" si="0"/>
        <v>54.21781345557141</v>
      </c>
      <c r="T56" s="27"/>
    </row>
    <row r="57" spans="1:20" ht="193.5" customHeight="1" hidden="1">
      <c r="A57" s="86" t="s">
        <v>195</v>
      </c>
      <c r="B57" s="112" t="s">
        <v>13</v>
      </c>
      <c r="C57" s="106">
        <f>E57+F57</f>
        <v>0</v>
      </c>
      <c r="D57" s="107"/>
      <c r="E57" s="107">
        <v>0</v>
      </c>
      <c r="F57" s="108">
        <v>0</v>
      </c>
      <c r="G57" s="109"/>
      <c r="H57" s="106">
        <f>J57+K57</f>
        <v>0</v>
      </c>
      <c r="I57" s="107"/>
      <c r="J57" s="107">
        <v>0</v>
      </c>
      <c r="K57" s="111">
        <v>0</v>
      </c>
      <c r="L57" s="94"/>
      <c r="M57" s="69" t="e">
        <f t="shared" si="1"/>
        <v>#DIV/0!</v>
      </c>
      <c r="N57" s="106">
        <f>P57+Q57</f>
        <v>0</v>
      </c>
      <c r="O57" s="107"/>
      <c r="P57" s="107">
        <v>0</v>
      </c>
      <c r="Q57" s="111">
        <v>0</v>
      </c>
      <c r="R57" s="94"/>
      <c r="S57" s="71" t="e">
        <f t="shared" si="0"/>
        <v>#DIV/0!</v>
      </c>
      <c r="T57" s="27"/>
    </row>
    <row r="58" spans="1:20" ht="54" customHeight="1">
      <c r="A58" s="86" t="s">
        <v>265</v>
      </c>
      <c r="B58" s="105" t="s">
        <v>83</v>
      </c>
      <c r="C58" s="113">
        <f>C59</f>
        <v>1039.312</v>
      </c>
      <c r="D58" s="114"/>
      <c r="E58" s="114"/>
      <c r="F58" s="115">
        <f>F59</f>
        <v>1039.312</v>
      </c>
      <c r="G58" s="116"/>
      <c r="H58" s="113">
        <f>H59</f>
        <v>94.656</v>
      </c>
      <c r="I58" s="114"/>
      <c r="J58" s="114"/>
      <c r="K58" s="155">
        <f>K59</f>
        <v>94.656</v>
      </c>
      <c r="L58" s="117"/>
      <c r="M58" s="69">
        <f t="shared" si="1"/>
        <v>9.107563465061503</v>
      </c>
      <c r="N58" s="113">
        <f>N59</f>
        <v>128.865</v>
      </c>
      <c r="O58" s="114"/>
      <c r="P58" s="114"/>
      <c r="Q58" s="155">
        <f>Q59</f>
        <v>128.865</v>
      </c>
      <c r="R58" s="94"/>
      <c r="S58" s="71">
        <f t="shared" si="0"/>
        <v>12.399067844882001</v>
      </c>
      <c r="T58" s="27"/>
    </row>
    <row r="59" spans="1:20" ht="72" customHeight="1">
      <c r="A59" s="86" t="s">
        <v>194</v>
      </c>
      <c r="B59" s="112" t="s">
        <v>124</v>
      </c>
      <c r="C59" s="106">
        <f>F59</f>
        <v>1039.312</v>
      </c>
      <c r="D59" s="107"/>
      <c r="E59" s="107"/>
      <c r="F59" s="108">
        <v>1039.312</v>
      </c>
      <c r="G59" s="109"/>
      <c r="H59" s="106">
        <f>K59</f>
        <v>94.656</v>
      </c>
      <c r="I59" s="107"/>
      <c r="J59" s="107"/>
      <c r="K59" s="111">
        <v>94.656</v>
      </c>
      <c r="L59" s="94"/>
      <c r="M59" s="69">
        <f t="shared" si="1"/>
        <v>9.107563465061503</v>
      </c>
      <c r="N59" s="106">
        <f>Q59</f>
        <v>128.865</v>
      </c>
      <c r="O59" s="107"/>
      <c r="P59" s="107"/>
      <c r="Q59" s="111">
        <v>128.865</v>
      </c>
      <c r="R59" s="94"/>
      <c r="S59" s="71">
        <f t="shared" si="0"/>
        <v>12.399067844882001</v>
      </c>
      <c r="T59" s="27"/>
    </row>
    <row r="60" spans="1:20" ht="75" customHeight="1">
      <c r="A60" s="86" t="s">
        <v>275</v>
      </c>
      <c r="B60" s="105" t="s">
        <v>125</v>
      </c>
      <c r="C60" s="113">
        <f>C61+C62</f>
        <v>0</v>
      </c>
      <c r="D60" s="114"/>
      <c r="E60" s="114"/>
      <c r="F60" s="115">
        <f>F61+F62</f>
        <v>0</v>
      </c>
      <c r="G60" s="116"/>
      <c r="H60" s="113">
        <f>H61+H62</f>
        <v>0</v>
      </c>
      <c r="I60" s="114"/>
      <c r="J60" s="114"/>
      <c r="K60" s="155">
        <f>K61+K62</f>
        <v>0</v>
      </c>
      <c r="L60" s="117"/>
      <c r="M60" s="69" t="s">
        <v>249</v>
      </c>
      <c r="N60" s="113">
        <f>N61+N62</f>
        <v>0</v>
      </c>
      <c r="O60" s="114"/>
      <c r="P60" s="114"/>
      <c r="Q60" s="155">
        <f>Q61+Q62</f>
        <v>0</v>
      </c>
      <c r="R60" s="94"/>
      <c r="S60" s="71" t="s">
        <v>249</v>
      </c>
      <c r="T60" s="27"/>
    </row>
    <row r="61" spans="1:20" ht="90" customHeight="1">
      <c r="A61" s="86" t="s">
        <v>194</v>
      </c>
      <c r="B61" s="112" t="s">
        <v>126</v>
      </c>
      <c r="C61" s="106">
        <f>F61</f>
        <v>0</v>
      </c>
      <c r="D61" s="107"/>
      <c r="E61" s="107"/>
      <c r="F61" s="108">
        <v>0</v>
      </c>
      <c r="G61" s="109"/>
      <c r="H61" s="106">
        <f>K61</f>
        <v>0</v>
      </c>
      <c r="I61" s="107"/>
      <c r="J61" s="107"/>
      <c r="K61" s="111">
        <v>0</v>
      </c>
      <c r="L61" s="94"/>
      <c r="M61" s="69" t="s">
        <v>249</v>
      </c>
      <c r="N61" s="106">
        <f>Q61</f>
        <v>0</v>
      </c>
      <c r="O61" s="107"/>
      <c r="P61" s="107"/>
      <c r="Q61" s="111">
        <v>0</v>
      </c>
      <c r="R61" s="94"/>
      <c r="S61" s="71" t="s">
        <v>249</v>
      </c>
      <c r="T61" s="27"/>
    </row>
    <row r="62" spans="1:20" ht="57.75" customHeight="1">
      <c r="A62" s="86" t="s">
        <v>195</v>
      </c>
      <c r="B62" s="112" t="s">
        <v>186</v>
      </c>
      <c r="C62" s="106">
        <f>F62</f>
        <v>0</v>
      </c>
      <c r="D62" s="107"/>
      <c r="E62" s="107"/>
      <c r="F62" s="108">
        <v>0</v>
      </c>
      <c r="G62" s="109"/>
      <c r="H62" s="106">
        <f>K62</f>
        <v>0</v>
      </c>
      <c r="I62" s="107"/>
      <c r="J62" s="107"/>
      <c r="K62" s="111">
        <v>0</v>
      </c>
      <c r="L62" s="94"/>
      <c r="M62" s="69" t="s">
        <v>249</v>
      </c>
      <c r="N62" s="106">
        <f>Q62</f>
        <v>0</v>
      </c>
      <c r="O62" s="107"/>
      <c r="P62" s="107"/>
      <c r="Q62" s="111">
        <v>0</v>
      </c>
      <c r="R62" s="94"/>
      <c r="S62" s="71" t="s">
        <v>249</v>
      </c>
      <c r="T62" s="27"/>
    </row>
    <row r="63" spans="1:22" ht="54.75" customHeight="1">
      <c r="A63" s="86" t="s">
        <v>277</v>
      </c>
      <c r="B63" s="105" t="s">
        <v>276</v>
      </c>
      <c r="C63" s="106">
        <f>C64+C66+C65</f>
        <v>21774.719</v>
      </c>
      <c r="D63" s="107"/>
      <c r="E63" s="107">
        <f>E64+E66</f>
        <v>99.3</v>
      </c>
      <c r="F63" s="108">
        <f>F64+F66+F65</f>
        <v>21675.419</v>
      </c>
      <c r="G63" s="109"/>
      <c r="H63" s="106">
        <f>H64+H66+H65</f>
        <v>5903.783</v>
      </c>
      <c r="I63" s="107"/>
      <c r="J63" s="107">
        <f>J64+J66</f>
        <v>0</v>
      </c>
      <c r="K63" s="111">
        <f>K64+K66+K65</f>
        <v>5903.783</v>
      </c>
      <c r="L63" s="94"/>
      <c r="M63" s="69">
        <f>H63/C63*100</f>
        <v>27.11301578679385</v>
      </c>
      <c r="N63" s="106">
        <f>N64+N66+N65</f>
        <v>6393.623</v>
      </c>
      <c r="O63" s="107"/>
      <c r="P63" s="107">
        <f>P64+P66</f>
        <v>0</v>
      </c>
      <c r="Q63" s="111">
        <f>Q64+Q66+Q65</f>
        <v>6393.623</v>
      </c>
      <c r="R63" s="94"/>
      <c r="S63" s="71">
        <f>N63/C63*100</f>
        <v>29.362597055787493</v>
      </c>
      <c r="T63" s="27"/>
      <c r="U63" s="1">
        <f>K63/F63*100</f>
        <v>27.237226648306084</v>
      </c>
      <c r="V63" s="1">
        <f>Q63/F63</f>
        <v>0.2949711375821616</v>
      </c>
    </row>
    <row r="64" spans="1:20" ht="180">
      <c r="A64" s="86" t="s">
        <v>194</v>
      </c>
      <c r="B64" s="112" t="s">
        <v>127</v>
      </c>
      <c r="C64" s="106">
        <f>E64+F64</f>
        <v>1879.645</v>
      </c>
      <c r="D64" s="107"/>
      <c r="E64" s="107">
        <v>99.3</v>
      </c>
      <c r="F64" s="108">
        <v>1780.345</v>
      </c>
      <c r="G64" s="109"/>
      <c r="H64" s="106">
        <f>J64+K64</f>
        <v>148.809</v>
      </c>
      <c r="I64" s="107"/>
      <c r="J64" s="107">
        <v>0</v>
      </c>
      <c r="K64" s="111">
        <v>148.809</v>
      </c>
      <c r="L64" s="94"/>
      <c r="M64" s="69">
        <f t="shared" si="1"/>
        <v>7.916867280789723</v>
      </c>
      <c r="N64" s="106">
        <f>P64+Q64</f>
        <v>206.164</v>
      </c>
      <c r="O64" s="107"/>
      <c r="P64" s="107">
        <v>0</v>
      </c>
      <c r="Q64" s="111">
        <v>206.164</v>
      </c>
      <c r="R64" s="94"/>
      <c r="S64" s="71">
        <f t="shared" si="0"/>
        <v>10.968241343445172</v>
      </c>
      <c r="T64" s="27"/>
    </row>
    <row r="65" spans="1:20" ht="24">
      <c r="A65" s="86" t="s">
        <v>195</v>
      </c>
      <c r="B65" s="112" t="s">
        <v>84</v>
      </c>
      <c r="C65" s="106">
        <f>F65</f>
        <v>500</v>
      </c>
      <c r="D65" s="107"/>
      <c r="E65" s="107"/>
      <c r="F65" s="108">
        <v>500</v>
      </c>
      <c r="G65" s="109"/>
      <c r="H65" s="106">
        <f>K65</f>
        <v>0</v>
      </c>
      <c r="I65" s="107"/>
      <c r="J65" s="107"/>
      <c r="K65" s="111">
        <v>0</v>
      </c>
      <c r="L65" s="94"/>
      <c r="M65" s="69">
        <f t="shared" si="1"/>
        <v>0</v>
      </c>
      <c r="N65" s="106">
        <f>Q65</f>
        <v>0</v>
      </c>
      <c r="O65" s="107"/>
      <c r="P65" s="107"/>
      <c r="Q65" s="111">
        <v>0</v>
      </c>
      <c r="R65" s="94"/>
      <c r="S65" s="71">
        <f t="shared" si="0"/>
        <v>0</v>
      </c>
      <c r="T65" s="27"/>
    </row>
    <row r="66" spans="1:20" ht="96">
      <c r="A66" s="86" t="s">
        <v>196</v>
      </c>
      <c r="B66" s="112" t="s">
        <v>131</v>
      </c>
      <c r="C66" s="106">
        <f>F66+E66</f>
        <v>19395.074</v>
      </c>
      <c r="D66" s="107"/>
      <c r="E66" s="107"/>
      <c r="F66" s="108">
        <v>19395.074</v>
      </c>
      <c r="G66" s="109"/>
      <c r="H66" s="106">
        <f>K66+J66</f>
        <v>5754.974</v>
      </c>
      <c r="I66" s="107"/>
      <c r="J66" s="107"/>
      <c r="K66" s="111">
        <v>5754.974</v>
      </c>
      <c r="L66" s="94"/>
      <c r="M66" s="69">
        <f t="shared" si="1"/>
        <v>29.67234876237131</v>
      </c>
      <c r="N66" s="106">
        <f>Q66+P66</f>
        <v>6187.459</v>
      </c>
      <c r="O66" s="107"/>
      <c r="P66" s="107"/>
      <c r="Q66" s="111">
        <v>6187.459</v>
      </c>
      <c r="R66" s="94"/>
      <c r="S66" s="71">
        <f t="shared" si="0"/>
        <v>31.90221908923884</v>
      </c>
      <c r="T66" s="27"/>
    </row>
    <row r="67" spans="1:20" ht="72">
      <c r="A67" s="86" t="s">
        <v>148</v>
      </c>
      <c r="B67" s="105" t="s">
        <v>128</v>
      </c>
      <c r="C67" s="113">
        <f>C68</f>
        <v>809.174</v>
      </c>
      <c r="D67" s="114"/>
      <c r="E67" s="114"/>
      <c r="F67" s="115">
        <f>F68</f>
        <v>809.174</v>
      </c>
      <c r="G67" s="116"/>
      <c r="H67" s="113">
        <f>H68</f>
        <v>322.812</v>
      </c>
      <c r="I67" s="114"/>
      <c r="J67" s="114"/>
      <c r="K67" s="155">
        <f>K68</f>
        <v>322.812</v>
      </c>
      <c r="L67" s="117"/>
      <c r="M67" s="69">
        <f t="shared" si="1"/>
        <v>39.894015378645385</v>
      </c>
      <c r="N67" s="113">
        <f>N68</f>
        <v>467.365</v>
      </c>
      <c r="O67" s="114"/>
      <c r="P67" s="114"/>
      <c r="Q67" s="155">
        <f>Q68</f>
        <v>467.365</v>
      </c>
      <c r="R67" s="94"/>
      <c r="S67" s="71">
        <f t="shared" si="0"/>
        <v>57.758281902285546</v>
      </c>
      <c r="T67" s="27"/>
    </row>
    <row r="68" spans="1:20" ht="108">
      <c r="A68" s="86" t="s">
        <v>194</v>
      </c>
      <c r="B68" s="112" t="s">
        <v>129</v>
      </c>
      <c r="C68" s="106">
        <f>F68</f>
        <v>809.174</v>
      </c>
      <c r="D68" s="107"/>
      <c r="E68" s="107"/>
      <c r="F68" s="108">
        <v>809.174</v>
      </c>
      <c r="G68" s="109"/>
      <c r="H68" s="106">
        <f>K68</f>
        <v>322.812</v>
      </c>
      <c r="I68" s="107"/>
      <c r="J68" s="107"/>
      <c r="K68" s="111">
        <v>322.812</v>
      </c>
      <c r="L68" s="94"/>
      <c r="M68" s="69">
        <f t="shared" si="1"/>
        <v>39.894015378645385</v>
      </c>
      <c r="N68" s="106">
        <f>Q68</f>
        <v>467.365</v>
      </c>
      <c r="O68" s="107"/>
      <c r="P68" s="107"/>
      <c r="Q68" s="111">
        <v>467.365</v>
      </c>
      <c r="R68" s="94"/>
      <c r="S68" s="71">
        <f t="shared" si="0"/>
        <v>57.758281902285546</v>
      </c>
      <c r="T68" s="27"/>
    </row>
    <row r="69" spans="1:25" ht="84">
      <c r="A69" s="98" t="s">
        <v>242</v>
      </c>
      <c r="B69" s="99" t="s">
        <v>70</v>
      </c>
      <c r="C69" s="100">
        <f>D69+E69+F69</f>
        <v>586430.76</v>
      </c>
      <c r="D69" s="101">
        <f>D70+D79+D90+D92</f>
        <v>189743.2</v>
      </c>
      <c r="E69" s="101">
        <f>E70+E79+E90+E92</f>
        <v>393870.06000000006</v>
      </c>
      <c r="F69" s="120">
        <f>F70+F79+F90+F92</f>
        <v>2817.5</v>
      </c>
      <c r="G69" s="109"/>
      <c r="H69" s="100">
        <f>I69+J69+K69</f>
        <v>150413.39600000004</v>
      </c>
      <c r="I69" s="101">
        <f>I70+I79+I90+I92</f>
        <v>51456.825</v>
      </c>
      <c r="J69" s="101">
        <f>J70+J79+J90+J92</f>
        <v>98252.20000000001</v>
      </c>
      <c r="K69" s="156">
        <f>K70+K79+K90+K92</f>
        <v>704.371</v>
      </c>
      <c r="L69" s="94"/>
      <c r="M69" s="59">
        <f t="shared" si="1"/>
        <v>25.648960842367824</v>
      </c>
      <c r="N69" s="121">
        <f>O69+P69+Q69</f>
        <v>150253.00400000002</v>
      </c>
      <c r="O69" s="101">
        <f>O70+O79+O90+O92</f>
        <v>51350.199</v>
      </c>
      <c r="P69" s="101">
        <f>P70+P79+P90+P92</f>
        <v>98198.434</v>
      </c>
      <c r="Q69" s="156">
        <f>Q70+Q79+Q90+Q92</f>
        <v>704.371</v>
      </c>
      <c r="R69" s="94"/>
      <c r="S69" s="62">
        <f t="shared" si="0"/>
        <v>25.621610298886782</v>
      </c>
      <c r="T69" s="104">
        <f>I69/D69</f>
        <v>0.2711919320428874</v>
      </c>
      <c r="U69" s="104">
        <f>J69/E69</f>
        <v>0.24945333493995456</v>
      </c>
      <c r="V69" s="104">
        <f>K69/F69</f>
        <v>0.2499985803016859</v>
      </c>
      <c r="W69" s="104">
        <f>O69/D69</f>
        <v>0.27062998305077596</v>
      </c>
      <c r="X69" s="104">
        <f>P69/E69</f>
        <v>0.24931682799144464</v>
      </c>
      <c r="Y69" s="104">
        <f>Q69/F69</f>
        <v>0.2499985803016859</v>
      </c>
    </row>
    <row r="70" spans="1:20" ht="60">
      <c r="A70" s="124" t="s">
        <v>252</v>
      </c>
      <c r="B70" s="105" t="s">
        <v>140</v>
      </c>
      <c r="C70" s="106">
        <f>D70+E70+F70</f>
        <v>362323.9</v>
      </c>
      <c r="D70" s="107">
        <f>D71+D72+D73+D74+D75+D76+D77</f>
        <v>122560</v>
      </c>
      <c r="E70" s="107">
        <f>E71+E72+E73+E74+E75+E76+E77+E78</f>
        <v>239763.9</v>
      </c>
      <c r="F70" s="108">
        <f>F71+F72+F73+F74+F75+F76+F77</f>
        <v>0</v>
      </c>
      <c r="G70" s="109"/>
      <c r="H70" s="106">
        <f>I70+J70+K70</f>
        <v>86080.632</v>
      </c>
      <c r="I70" s="107">
        <f>I71+I72+I73+I74+I75+I76+I77</f>
        <v>29073.405</v>
      </c>
      <c r="J70" s="107">
        <f>J71+J72+J73+J74+J75+J76+J77+J78</f>
        <v>57007.227</v>
      </c>
      <c r="K70" s="111">
        <f>K71+K72+K73+K74+K75+K76+K77</f>
        <v>0</v>
      </c>
      <c r="L70" s="94"/>
      <c r="M70" s="69">
        <f t="shared" si="1"/>
        <v>23.757922676367745</v>
      </c>
      <c r="N70" s="110">
        <f>O70+P70+Q70</f>
        <v>86058.964</v>
      </c>
      <c r="O70" s="107">
        <f>O71+O72+O73+O74+O75+O76+O77</f>
        <v>29062.545</v>
      </c>
      <c r="P70" s="107">
        <f>P71+P72+P73+P74+P75+P76+P77+P78</f>
        <v>56996.419</v>
      </c>
      <c r="Q70" s="111">
        <f>Q71+Q72+Q73+Q74+Q75+Q76+Q77</f>
        <v>0</v>
      </c>
      <c r="R70" s="94"/>
      <c r="S70" s="71">
        <f t="shared" si="0"/>
        <v>23.75194239187644</v>
      </c>
      <c r="T70" s="27"/>
    </row>
    <row r="71" spans="1:20" ht="108">
      <c r="A71" s="86" t="s">
        <v>194</v>
      </c>
      <c r="B71" s="112" t="s">
        <v>278</v>
      </c>
      <c r="C71" s="106">
        <f>D71+E71+F71</f>
        <v>122555.9</v>
      </c>
      <c r="D71" s="107">
        <v>122555.9</v>
      </c>
      <c r="E71" s="107"/>
      <c r="F71" s="108"/>
      <c r="G71" s="109"/>
      <c r="H71" s="106">
        <f>I71+J71+K71</f>
        <v>29073.405</v>
      </c>
      <c r="I71" s="107">
        <v>29073.405</v>
      </c>
      <c r="J71" s="107"/>
      <c r="K71" s="111"/>
      <c r="L71" s="94"/>
      <c r="M71" s="69">
        <f t="shared" si="1"/>
        <v>23.722566600220798</v>
      </c>
      <c r="N71" s="110">
        <f>O71+P71+Q71</f>
        <v>29062.545</v>
      </c>
      <c r="O71" s="107">
        <v>29062.545</v>
      </c>
      <c r="P71" s="107"/>
      <c r="Q71" s="111"/>
      <c r="R71" s="94"/>
      <c r="S71" s="71">
        <f t="shared" si="0"/>
        <v>23.713705337727518</v>
      </c>
      <c r="T71" s="27"/>
    </row>
    <row r="72" spans="1:20" ht="168">
      <c r="A72" s="86" t="s">
        <v>195</v>
      </c>
      <c r="B72" s="112" t="s">
        <v>141</v>
      </c>
      <c r="C72" s="106">
        <f aca="true" t="shared" si="3" ref="C72:C78">D72+E72+F72</f>
        <v>4.1</v>
      </c>
      <c r="D72" s="107">
        <v>4.1</v>
      </c>
      <c r="E72" s="107"/>
      <c r="F72" s="125"/>
      <c r="G72" s="126"/>
      <c r="H72" s="106">
        <f aca="true" t="shared" si="4" ref="H72:H78">I72+J72+K72</f>
        <v>0</v>
      </c>
      <c r="I72" s="107">
        <v>0</v>
      </c>
      <c r="J72" s="107"/>
      <c r="K72" s="157"/>
      <c r="L72" s="94"/>
      <c r="M72" s="69">
        <f t="shared" si="1"/>
        <v>0</v>
      </c>
      <c r="N72" s="110">
        <f aca="true" t="shared" si="5" ref="N72:N78">O72+P72+Q72</f>
        <v>0</v>
      </c>
      <c r="O72" s="107">
        <v>0</v>
      </c>
      <c r="P72" s="107"/>
      <c r="Q72" s="157"/>
      <c r="R72" s="127"/>
      <c r="S72" s="71">
        <f t="shared" si="0"/>
        <v>0</v>
      </c>
      <c r="T72" s="27"/>
    </row>
    <row r="73" spans="1:20" ht="84">
      <c r="A73" s="63" t="s">
        <v>196</v>
      </c>
      <c r="B73" s="64" t="s">
        <v>142</v>
      </c>
      <c r="C73" s="106">
        <f t="shared" si="3"/>
        <v>459</v>
      </c>
      <c r="D73" s="107"/>
      <c r="E73" s="107">
        <v>459</v>
      </c>
      <c r="F73" s="108"/>
      <c r="G73" s="109"/>
      <c r="H73" s="106">
        <f t="shared" si="4"/>
        <v>149.42</v>
      </c>
      <c r="I73" s="107"/>
      <c r="J73" s="107">
        <v>149.42</v>
      </c>
      <c r="K73" s="111"/>
      <c r="L73" s="94"/>
      <c r="M73" s="69">
        <f t="shared" si="1"/>
        <v>32.553376906318086</v>
      </c>
      <c r="N73" s="110">
        <f t="shared" si="5"/>
        <v>148.826</v>
      </c>
      <c r="O73" s="107"/>
      <c r="P73" s="107">
        <v>148.826</v>
      </c>
      <c r="Q73" s="111"/>
      <c r="R73" s="94"/>
      <c r="S73" s="71">
        <f t="shared" si="0"/>
        <v>32.4239651416122</v>
      </c>
      <c r="T73" s="27"/>
    </row>
    <row r="74" spans="1:20" ht="60">
      <c r="A74" s="63" t="s">
        <v>203</v>
      </c>
      <c r="B74" s="64" t="s">
        <v>236</v>
      </c>
      <c r="C74" s="106">
        <f t="shared" si="3"/>
        <v>207280.6</v>
      </c>
      <c r="D74" s="107"/>
      <c r="E74" s="107">
        <v>207280.6</v>
      </c>
      <c r="F74" s="108"/>
      <c r="G74" s="109"/>
      <c r="H74" s="106">
        <f t="shared" si="4"/>
        <v>51439.617</v>
      </c>
      <c r="I74" s="107"/>
      <c r="J74" s="107">
        <v>51439.617</v>
      </c>
      <c r="K74" s="111"/>
      <c r="L74" s="94"/>
      <c r="M74" s="69">
        <f t="shared" si="1"/>
        <v>24.816416490496458</v>
      </c>
      <c r="N74" s="110">
        <f t="shared" si="5"/>
        <v>51439.617</v>
      </c>
      <c r="O74" s="107"/>
      <c r="P74" s="107">
        <v>51439.617</v>
      </c>
      <c r="Q74" s="111"/>
      <c r="R74" s="94"/>
      <c r="S74" s="71">
        <f t="shared" si="0"/>
        <v>24.816416490496458</v>
      </c>
      <c r="T74" s="27"/>
    </row>
    <row r="75" spans="1:20" ht="48">
      <c r="A75" s="63" t="s">
        <v>204</v>
      </c>
      <c r="B75" s="64" t="s">
        <v>209</v>
      </c>
      <c r="C75" s="106">
        <f t="shared" si="3"/>
        <v>14086</v>
      </c>
      <c r="D75" s="107"/>
      <c r="E75" s="107">
        <v>14086</v>
      </c>
      <c r="F75" s="108"/>
      <c r="G75" s="109"/>
      <c r="H75" s="106">
        <f t="shared" si="4"/>
        <v>3053.36</v>
      </c>
      <c r="I75" s="107"/>
      <c r="J75" s="107">
        <v>3053.36</v>
      </c>
      <c r="K75" s="111"/>
      <c r="L75" s="94"/>
      <c r="M75" s="69">
        <f t="shared" si="1"/>
        <v>21.67655828482181</v>
      </c>
      <c r="N75" s="110">
        <f t="shared" si="5"/>
        <v>3053.36</v>
      </c>
      <c r="O75" s="107"/>
      <c r="P75" s="107">
        <v>3053.36</v>
      </c>
      <c r="Q75" s="111"/>
      <c r="R75" s="94"/>
      <c r="S75" s="71">
        <f t="shared" si="0"/>
        <v>21.67655828482181</v>
      </c>
      <c r="T75" s="27"/>
    </row>
    <row r="76" spans="1:20" ht="48">
      <c r="A76" s="63" t="s">
        <v>205</v>
      </c>
      <c r="B76" s="64" t="s">
        <v>246</v>
      </c>
      <c r="C76" s="106">
        <f t="shared" si="3"/>
        <v>3039.8</v>
      </c>
      <c r="D76" s="107"/>
      <c r="E76" s="107">
        <v>3039.8</v>
      </c>
      <c r="F76" s="108"/>
      <c r="G76" s="109"/>
      <c r="H76" s="106">
        <f t="shared" si="4"/>
        <v>731.006</v>
      </c>
      <c r="I76" s="107"/>
      <c r="J76" s="107">
        <v>731.006</v>
      </c>
      <c r="K76" s="111"/>
      <c r="L76" s="94"/>
      <c r="M76" s="69">
        <f t="shared" si="1"/>
        <v>24.047832094216723</v>
      </c>
      <c r="N76" s="110">
        <f t="shared" si="5"/>
        <v>731.006</v>
      </c>
      <c r="O76" s="107"/>
      <c r="P76" s="107">
        <v>731.006</v>
      </c>
      <c r="Q76" s="111"/>
      <c r="R76" s="94"/>
      <c r="S76" s="71">
        <f t="shared" si="0"/>
        <v>24.047832094216723</v>
      </c>
      <c r="T76" s="27"/>
    </row>
    <row r="77" spans="1:20" ht="84">
      <c r="A77" s="63" t="s">
        <v>206</v>
      </c>
      <c r="B77" s="64" t="s">
        <v>143</v>
      </c>
      <c r="C77" s="106">
        <f t="shared" si="3"/>
        <v>3769.7</v>
      </c>
      <c r="D77" s="107"/>
      <c r="E77" s="107">
        <v>3769.7</v>
      </c>
      <c r="F77" s="108"/>
      <c r="G77" s="109"/>
      <c r="H77" s="106">
        <f t="shared" si="4"/>
        <v>954.497</v>
      </c>
      <c r="I77" s="107"/>
      <c r="J77" s="107">
        <v>954.497</v>
      </c>
      <c r="K77" s="111"/>
      <c r="L77" s="94"/>
      <c r="M77" s="69">
        <f t="shared" si="1"/>
        <v>25.320237684696394</v>
      </c>
      <c r="N77" s="110">
        <f t="shared" si="5"/>
        <v>952.441</v>
      </c>
      <c r="O77" s="107"/>
      <c r="P77" s="107">
        <v>952.441</v>
      </c>
      <c r="Q77" s="111"/>
      <c r="R77" s="94"/>
      <c r="S77" s="71">
        <f t="shared" si="0"/>
        <v>25.26569753561291</v>
      </c>
      <c r="T77" s="27"/>
    </row>
    <row r="78" spans="1:20" ht="60">
      <c r="A78" s="63" t="s">
        <v>207</v>
      </c>
      <c r="B78" s="64" t="s">
        <v>11</v>
      </c>
      <c r="C78" s="106">
        <f t="shared" si="3"/>
        <v>11128.8</v>
      </c>
      <c r="D78" s="107"/>
      <c r="E78" s="107">
        <v>11128.8</v>
      </c>
      <c r="F78" s="108"/>
      <c r="G78" s="109"/>
      <c r="H78" s="106">
        <f t="shared" si="4"/>
        <v>679.327</v>
      </c>
      <c r="I78" s="107"/>
      <c r="J78" s="107">
        <v>679.327</v>
      </c>
      <c r="K78" s="111"/>
      <c r="L78" s="94"/>
      <c r="M78" s="69">
        <f t="shared" si="1"/>
        <v>6.104225073682698</v>
      </c>
      <c r="N78" s="110">
        <f t="shared" si="5"/>
        <v>671.169</v>
      </c>
      <c r="O78" s="107"/>
      <c r="P78" s="107">
        <v>671.169</v>
      </c>
      <c r="Q78" s="111"/>
      <c r="R78" s="94"/>
      <c r="S78" s="71">
        <f t="shared" si="0"/>
        <v>6.0309197757170585</v>
      </c>
      <c r="T78" s="27"/>
    </row>
    <row r="79" spans="1:20" s="131" customFormat="1" ht="60">
      <c r="A79" s="128" t="s">
        <v>253</v>
      </c>
      <c r="B79" s="87" t="s">
        <v>144</v>
      </c>
      <c r="C79" s="113">
        <f>D79+E79+F79</f>
        <v>118072</v>
      </c>
      <c r="D79" s="114">
        <f>D80+D81+D82+D83+D85+D86+D87+D88+D89</f>
        <v>67183.2</v>
      </c>
      <c r="E79" s="114">
        <f>E80+E81+E82+E83+E85+E86+E87+E84</f>
        <v>50888.8</v>
      </c>
      <c r="F79" s="115">
        <f>F80+F81+F82+F83+F85+F86+F87</f>
        <v>0</v>
      </c>
      <c r="G79" s="116"/>
      <c r="H79" s="113">
        <f>I79+J79+K79</f>
        <v>38331.25</v>
      </c>
      <c r="I79" s="114">
        <f>I80+I81+I82+I83+I85+I86+I87+I88+I89</f>
        <v>22383.42</v>
      </c>
      <c r="J79" s="114">
        <f>J80+J81+J82+J83+J85+J86+J87+J84</f>
        <v>15947.830000000002</v>
      </c>
      <c r="K79" s="155">
        <f>K80+K81+K82+K83+K85+K86+K87</f>
        <v>0</v>
      </c>
      <c r="L79" s="117"/>
      <c r="M79" s="129">
        <f t="shared" si="1"/>
        <v>32.46430144318721</v>
      </c>
      <c r="N79" s="122">
        <f>O79+P79+Q79</f>
        <v>38234.041000000005</v>
      </c>
      <c r="O79" s="114">
        <f>O80+O81+O82+O83+O85+O86+O87+O88+O89</f>
        <v>22287.654000000002</v>
      </c>
      <c r="P79" s="114">
        <f>P80+P81+P82+P83+P85+P86+P87+P84</f>
        <v>15946.387</v>
      </c>
      <c r="Q79" s="155">
        <f>Q80+Q81+Q82+Q83+Q85+Q86+Q87</f>
        <v>0</v>
      </c>
      <c r="R79" s="117"/>
      <c r="S79" s="130">
        <f t="shared" si="0"/>
        <v>32.38197117013348</v>
      </c>
      <c r="T79" s="27"/>
    </row>
    <row r="80" spans="1:20" ht="36">
      <c r="A80" s="63" t="s">
        <v>194</v>
      </c>
      <c r="B80" s="64" t="s">
        <v>223</v>
      </c>
      <c r="C80" s="106">
        <f>D80+E80+F80</f>
        <v>15028.7</v>
      </c>
      <c r="D80" s="107"/>
      <c r="E80" s="107">
        <v>15028.7</v>
      </c>
      <c r="F80" s="108"/>
      <c r="G80" s="109"/>
      <c r="H80" s="106">
        <f>I80+J80+K80</f>
        <v>3706.813</v>
      </c>
      <c r="I80" s="107"/>
      <c r="J80" s="107">
        <v>3706.813</v>
      </c>
      <c r="K80" s="111"/>
      <c r="L80" s="94"/>
      <c r="M80" s="69">
        <f aca="true" t="shared" si="6" ref="M80:M142">H80/C80*100</f>
        <v>24.664894501853123</v>
      </c>
      <c r="N80" s="110">
        <f>O80+P80+Q80</f>
        <v>3709.353</v>
      </c>
      <c r="O80" s="107"/>
      <c r="P80" s="107">
        <v>3709.353</v>
      </c>
      <c r="Q80" s="111"/>
      <c r="R80" s="94"/>
      <c r="S80" s="71">
        <f aca="true" t="shared" si="7" ref="S80:S138">N80/C80*100</f>
        <v>24.68179549794726</v>
      </c>
      <c r="T80" s="27"/>
    </row>
    <row r="81" spans="1:20" ht="48">
      <c r="A81" s="63" t="s">
        <v>195</v>
      </c>
      <c r="B81" s="64" t="s">
        <v>145</v>
      </c>
      <c r="C81" s="106">
        <f aca="true" t="shared" si="8" ref="C81:C87">D81+E81+F81</f>
        <v>2578.9</v>
      </c>
      <c r="D81" s="107"/>
      <c r="E81" s="107">
        <v>2578.9</v>
      </c>
      <c r="F81" s="108"/>
      <c r="G81" s="109"/>
      <c r="H81" s="106">
        <f aca="true" t="shared" si="9" ref="H81:H87">I81+J81+K81</f>
        <v>406.51</v>
      </c>
      <c r="I81" s="107"/>
      <c r="J81" s="107">
        <v>406.51</v>
      </c>
      <c r="K81" s="111"/>
      <c r="L81" s="94"/>
      <c r="M81" s="69">
        <f t="shared" si="6"/>
        <v>15.762922176121602</v>
      </c>
      <c r="N81" s="110">
        <f aca="true" t="shared" si="10" ref="N81:N87">O81+P81+Q81</f>
        <v>403.97</v>
      </c>
      <c r="O81" s="107"/>
      <c r="P81" s="107">
        <v>403.97</v>
      </c>
      <c r="Q81" s="111"/>
      <c r="R81" s="94"/>
      <c r="S81" s="71">
        <f t="shared" si="7"/>
        <v>15.664430571173757</v>
      </c>
      <c r="T81" s="27"/>
    </row>
    <row r="82" spans="1:20" ht="60">
      <c r="A82" s="63" t="s">
        <v>196</v>
      </c>
      <c r="B82" s="64" t="s">
        <v>123</v>
      </c>
      <c r="C82" s="106">
        <f t="shared" si="8"/>
        <v>244.3</v>
      </c>
      <c r="D82" s="89"/>
      <c r="E82" s="89">
        <v>244.3</v>
      </c>
      <c r="F82" s="90"/>
      <c r="G82" s="91"/>
      <c r="H82" s="106">
        <f t="shared" si="9"/>
        <v>28.78</v>
      </c>
      <c r="I82" s="89"/>
      <c r="J82" s="89">
        <v>28.78</v>
      </c>
      <c r="K82" s="152"/>
      <c r="L82" s="92"/>
      <c r="M82" s="69">
        <f t="shared" si="6"/>
        <v>11.780597625869833</v>
      </c>
      <c r="N82" s="110">
        <f t="shared" si="10"/>
        <v>28.78</v>
      </c>
      <c r="O82" s="89"/>
      <c r="P82" s="89">
        <v>28.78</v>
      </c>
      <c r="Q82" s="152"/>
      <c r="R82" s="61"/>
      <c r="S82" s="71">
        <f t="shared" si="7"/>
        <v>11.780597625869833</v>
      </c>
      <c r="T82" s="27"/>
    </row>
    <row r="83" spans="1:20" ht="108">
      <c r="A83" s="63" t="s">
        <v>203</v>
      </c>
      <c r="B83" s="64" t="s">
        <v>149</v>
      </c>
      <c r="C83" s="106">
        <f t="shared" si="8"/>
        <v>22881</v>
      </c>
      <c r="D83" s="66">
        <v>22881</v>
      </c>
      <c r="E83" s="66"/>
      <c r="F83" s="67"/>
      <c r="G83" s="68"/>
      <c r="H83" s="106">
        <f t="shared" si="9"/>
        <v>5366.244</v>
      </c>
      <c r="I83" s="66">
        <v>5366.244</v>
      </c>
      <c r="J83" s="66"/>
      <c r="K83" s="153"/>
      <c r="L83" s="61"/>
      <c r="M83" s="69">
        <f t="shared" si="6"/>
        <v>23.45283859971155</v>
      </c>
      <c r="N83" s="110">
        <f t="shared" si="10"/>
        <v>5366.244</v>
      </c>
      <c r="O83" s="66">
        <v>5366.244</v>
      </c>
      <c r="P83" s="66"/>
      <c r="Q83" s="153"/>
      <c r="R83" s="132"/>
      <c r="S83" s="71">
        <f t="shared" si="7"/>
        <v>23.45283859971155</v>
      </c>
      <c r="T83" s="27"/>
    </row>
    <row r="84" spans="1:20" ht="132">
      <c r="A84" s="63" t="s">
        <v>204</v>
      </c>
      <c r="B84" s="64" t="s">
        <v>150</v>
      </c>
      <c r="C84" s="106">
        <f t="shared" si="8"/>
        <v>13575.3</v>
      </c>
      <c r="D84" s="66"/>
      <c r="E84" s="66">
        <v>13575.3</v>
      </c>
      <c r="F84" s="67"/>
      <c r="G84" s="68"/>
      <c r="H84" s="106">
        <f t="shared" si="9"/>
        <v>3480.276</v>
      </c>
      <c r="I84" s="66"/>
      <c r="J84" s="66">
        <v>3480.276</v>
      </c>
      <c r="K84" s="153"/>
      <c r="L84" s="61"/>
      <c r="M84" s="69">
        <f t="shared" si="6"/>
        <v>25.63682570550927</v>
      </c>
      <c r="N84" s="110">
        <f t="shared" si="10"/>
        <v>3480.276</v>
      </c>
      <c r="O84" s="66"/>
      <c r="P84" s="66">
        <v>3480.276</v>
      </c>
      <c r="Q84" s="153"/>
      <c r="R84" s="61"/>
      <c r="S84" s="71">
        <f t="shared" si="7"/>
        <v>25.63682570550927</v>
      </c>
      <c r="T84" s="27"/>
    </row>
    <row r="85" spans="1:20" ht="120">
      <c r="A85" s="63" t="s">
        <v>205</v>
      </c>
      <c r="B85" s="64" t="s">
        <v>247</v>
      </c>
      <c r="C85" s="106">
        <f t="shared" si="8"/>
        <v>829.2</v>
      </c>
      <c r="D85" s="66"/>
      <c r="E85" s="66">
        <v>829.2</v>
      </c>
      <c r="F85" s="67"/>
      <c r="G85" s="68"/>
      <c r="H85" s="106">
        <f t="shared" si="9"/>
        <v>191.443</v>
      </c>
      <c r="I85" s="66"/>
      <c r="J85" s="66">
        <v>191.443</v>
      </c>
      <c r="K85" s="153"/>
      <c r="L85" s="61"/>
      <c r="M85" s="69">
        <f t="shared" si="6"/>
        <v>23.087674867342017</v>
      </c>
      <c r="N85" s="110">
        <f t="shared" si="10"/>
        <v>190</v>
      </c>
      <c r="O85" s="66"/>
      <c r="P85" s="66">
        <v>190</v>
      </c>
      <c r="Q85" s="153"/>
      <c r="R85" s="61"/>
      <c r="S85" s="71">
        <f t="shared" si="7"/>
        <v>22.91365171249397</v>
      </c>
      <c r="T85" s="27"/>
    </row>
    <row r="86" spans="1:20" ht="48">
      <c r="A86" s="63" t="s">
        <v>206</v>
      </c>
      <c r="B86" s="64" t="s">
        <v>151</v>
      </c>
      <c r="C86" s="106">
        <f t="shared" si="8"/>
        <v>17767.8</v>
      </c>
      <c r="D86" s="89"/>
      <c r="E86" s="66">
        <v>17767.8</v>
      </c>
      <c r="F86" s="67"/>
      <c r="G86" s="68"/>
      <c r="H86" s="106">
        <f t="shared" si="9"/>
        <v>7473.087</v>
      </c>
      <c r="I86" s="89"/>
      <c r="J86" s="66">
        <v>7473.087</v>
      </c>
      <c r="K86" s="153"/>
      <c r="L86" s="92"/>
      <c r="M86" s="69">
        <f t="shared" si="6"/>
        <v>42.05972039307061</v>
      </c>
      <c r="N86" s="110">
        <f t="shared" si="10"/>
        <v>7473.087</v>
      </c>
      <c r="O86" s="89"/>
      <c r="P86" s="66">
        <v>7473.087</v>
      </c>
      <c r="Q86" s="153"/>
      <c r="R86" s="61"/>
      <c r="S86" s="71">
        <f t="shared" si="7"/>
        <v>42.05972039307061</v>
      </c>
      <c r="T86" s="27"/>
    </row>
    <row r="87" spans="1:20" ht="60">
      <c r="A87" s="63" t="s">
        <v>207</v>
      </c>
      <c r="B87" s="64" t="s">
        <v>152</v>
      </c>
      <c r="C87" s="106">
        <f t="shared" si="8"/>
        <v>864.6</v>
      </c>
      <c r="D87" s="66"/>
      <c r="E87" s="66">
        <v>864.6</v>
      </c>
      <c r="F87" s="67"/>
      <c r="G87" s="68"/>
      <c r="H87" s="106">
        <f t="shared" si="9"/>
        <v>660.921</v>
      </c>
      <c r="I87" s="66"/>
      <c r="J87" s="66">
        <v>660.921</v>
      </c>
      <c r="K87" s="153"/>
      <c r="L87" s="61"/>
      <c r="M87" s="69">
        <f t="shared" si="6"/>
        <v>76.44240111034004</v>
      </c>
      <c r="N87" s="110">
        <f t="shared" si="10"/>
        <v>660.921</v>
      </c>
      <c r="O87" s="66"/>
      <c r="P87" s="66">
        <v>660.921</v>
      </c>
      <c r="Q87" s="153"/>
      <c r="R87" s="61"/>
      <c r="S87" s="71">
        <f t="shared" si="7"/>
        <v>76.44240111034004</v>
      </c>
      <c r="T87" s="27"/>
    </row>
    <row r="88" spans="1:20" ht="48">
      <c r="A88" s="63" t="s">
        <v>208</v>
      </c>
      <c r="B88" s="64" t="s">
        <v>7</v>
      </c>
      <c r="C88" s="106">
        <f>D88+E88</f>
        <v>35389.4</v>
      </c>
      <c r="D88" s="66">
        <v>35389.4</v>
      </c>
      <c r="E88" s="66"/>
      <c r="F88" s="67"/>
      <c r="G88" s="68"/>
      <c r="H88" s="106">
        <f>I88+J88</f>
        <v>8177.245</v>
      </c>
      <c r="I88" s="66">
        <v>8177.245</v>
      </c>
      <c r="J88" s="66"/>
      <c r="K88" s="153"/>
      <c r="L88" s="61"/>
      <c r="M88" s="69">
        <f t="shared" si="6"/>
        <v>23.1064810366946</v>
      </c>
      <c r="N88" s="110">
        <f>O88+P88</f>
        <v>8168.069</v>
      </c>
      <c r="O88" s="66">
        <v>8168.069</v>
      </c>
      <c r="P88" s="66"/>
      <c r="Q88" s="153"/>
      <c r="R88" s="61"/>
      <c r="S88" s="71">
        <f t="shared" si="7"/>
        <v>23.080552368788396</v>
      </c>
      <c r="T88" s="27"/>
    </row>
    <row r="89" spans="1:20" ht="60">
      <c r="A89" s="63" t="s">
        <v>271</v>
      </c>
      <c r="B89" s="64" t="s">
        <v>8</v>
      </c>
      <c r="C89" s="106">
        <f>D89+E89</f>
        <v>8912.8</v>
      </c>
      <c r="D89" s="66">
        <v>8912.8</v>
      </c>
      <c r="E89" s="66"/>
      <c r="F89" s="67"/>
      <c r="G89" s="68"/>
      <c r="H89" s="106">
        <f>I89+J89</f>
        <v>8839.931</v>
      </c>
      <c r="I89" s="66">
        <v>8839.931</v>
      </c>
      <c r="J89" s="66"/>
      <c r="K89" s="153"/>
      <c r="L89" s="61"/>
      <c r="M89" s="69">
        <f t="shared" si="6"/>
        <v>99.18242303204381</v>
      </c>
      <c r="N89" s="110">
        <f>O89+P89</f>
        <v>8753.341</v>
      </c>
      <c r="O89" s="66">
        <v>8753.341</v>
      </c>
      <c r="P89" s="66"/>
      <c r="Q89" s="153"/>
      <c r="R89" s="61"/>
      <c r="S89" s="71">
        <f t="shared" si="7"/>
        <v>98.21089893187327</v>
      </c>
      <c r="T89" s="27"/>
    </row>
    <row r="90" spans="1:20" ht="84">
      <c r="A90" s="63" t="s">
        <v>44</v>
      </c>
      <c r="B90" s="133" t="s">
        <v>153</v>
      </c>
      <c r="C90" s="65">
        <f aca="true" t="shared" si="11" ref="C90:C95">D90+E90+F90</f>
        <v>80137.46</v>
      </c>
      <c r="D90" s="66">
        <f>D91</f>
        <v>0</v>
      </c>
      <c r="E90" s="66">
        <f>E91</f>
        <v>77319.96</v>
      </c>
      <c r="F90" s="67">
        <f>F91</f>
        <v>2817.5</v>
      </c>
      <c r="G90" s="134"/>
      <c r="H90" s="65">
        <f aca="true" t="shared" si="12" ref="H90:H95">I90+J90+K90</f>
        <v>20013.944</v>
      </c>
      <c r="I90" s="66">
        <f>I91</f>
        <v>0</v>
      </c>
      <c r="J90" s="66">
        <f>J91</f>
        <v>19309.573</v>
      </c>
      <c r="K90" s="153">
        <f>K91</f>
        <v>704.371</v>
      </c>
      <c r="L90" s="132"/>
      <c r="M90" s="69">
        <f t="shared" si="6"/>
        <v>24.974517535245063</v>
      </c>
      <c r="N90" s="70">
        <f aca="true" t="shared" si="13" ref="N90:N95">O90+P90+Q90</f>
        <v>20013.944</v>
      </c>
      <c r="O90" s="66">
        <f>O91</f>
        <v>0</v>
      </c>
      <c r="P90" s="66">
        <f>P91</f>
        <v>19309.573</v>
      </c>
      <c r="Q90" s="153">
        <f>Q91</f>
        <v>704.371</v>
      </c>
      <c r="R90" s="132"/>
      <c r="S90" s="71">
        <f t="shared" si="7"/>
        <v>24.974517535245063</v>
      </c>
      <c r="T90" s="27"/>
    </row>
    <row r="91" spans="1:20" ht="183" customHeight="1">
      <c r="A91" s="63" t="s">
        <v>194</v>
      </c>
      <c r="B91" s="119" t="s">
        <v>154</v>
      </c>
      <c r="C91" s="65">
        <f t="shared" si="11"/>
        <v>80137.46</v>
      </c>
      <c r="D91" s="89"/>
      <c r="E91" s="66">
        <v>77319.96</v>
      </c>
      <c r="F91" s="67">
        <v>2817.5</v>
      </c>
      <c r="G91" s="91"/>
      <c r="H91" s="65">
        <f t="shared" si="12"/>
        <v>20013.944</v>
      </c>
      <c r="I91" s="89"/>
      <c r="J91" s="66">
        <v>19309.573</v>
      </c>
      <c r="K91" s="153">
        <v>704.371</v>
      </c>
      <c r="L91" s="92"/>
      <c r="M91" s="69">
        <f t="shared" si="6"/>
        <v>24.974517535245063</v>
      </c>
      <c r="N91" s="70">
        <f t="shared" si="13"/>
        <v>20013.944</v>
      </c>
      <c r="O91" s="66"/>
      <c r="P91" s="66">
        <v>19309.573</v>
      </c>
      <c r="Q91" s="153">
        <v>704.371</v>
      </c>
      <c r="R91" s="61"/>
      <c r="S91" s="71">
        <f t="shared" si="7"/>
        <v>24.974517535245063</v>
      </c>
      <c r="T91" s="27"/>
    </row>
    <row r="92" spans="1:20" ht="96">
      <c r="A92" s="63" t="s">
        <v>45</v>
      </c>
      <c r="B92" s="133" t="s">
        <v>155</v>
      </c>
      <c r="C92" s="88">
        <f t="shared" si="11"/>
        <v>25897.4</v>
      </c>
      <c r="D92" s="89">
        <f>D93+D94+D95</f>
        <v>0</v>
      </c>
      <c r="E92" s="89">
        <f>E93+E94+E95</f>
        <v>25897.4</v>
      </c>
      <c r="F92" s="90">
        <f>F93+F94+F95</f>
        <v>0</v>
      </c>
      <c r="G92" s="91"/>
      <c r="H92" s="88">
        <f t="shared" si="12"/>
        <v>5987.57</v>
      </c>
      <c r="I92" s="89">
        <f>I93+I94+I95</f>
        <v>0</v>
      </c>
      <c r="J92" s="89">
        <f>J93+J94+J95</f>
        <v>5987.57</v>
      </c>
      <c r="K92" s="152">
        <f>K93+K94+K95</f>
        <v>0</v>
      </c>
      <c r="L92" s="92"/>
      <c r="M92" s="69">
        <f t="shared" si="6"/>
        <v>23.12035184999266</v>
      </c>
      <c r="N92" s="93">
        <f t="shared" si="13"/>
        <v>5946.054999999999</v>
      </c>
      <c r="O92" s="89">
        <f>O93+O94+O95</f>
        <v>0</v>
      </c>
      <c r="P92" s="89">
        <f>P93+P94+P95</f>
        <v>5946.054999999999</v>
      </c>
      <c r="Q92" s="152">
        <f>Q93+Q94+Q95</f>
        <v>0</v>
      </c>
      <c r="R92" s="61"/>
      <c r="S92" s="71">
        <f t="shared" si="7"/>
        <v>22.96004618224223</v>
      </c>
      <c r="T92" s="27"/>
    </row>
    <row r="93" spans="1:20" ht="40.5" customHeight="1">
      <c r="A93" s="63" t="s">
        <v>194</v>
      </c>
      <c r="B93" s="119" t="s">
        <v>42</v>
      </c>
      <c r="C93" s="65">
        <f t="shared" si="11"/>
        <v>19047.4</v>
      </c>
      <c r="D93" s="66"/>
      <c r="E93" s="66">
        <v>19047.4</v>
      </c>
      <c r="F93" s="67">
        <v>0</v>
      </c>
      <c r="G93" s="68"/>
      <c r="H93" s="65">
        <f t="shared" si="12"/>
        <v>4452.731</v>
      </c>
      <c r="I93" s="66"/>
      <c r="J93" s="66">
        <v>4452.731</v>
      </c>
      <c r="K93" s="153">
        <v>0</v>
      </c>
      <c r="L93" s="61"/>
      <c r="M93" s="69">
        <f t="shared" si="6"/>
        <v>23.377106586725745</v>
      </c>
      <c r="N93" s="70">
        <f t="shared" si="13"/>
        <v>4399.681</v>
      </c>
      <c r="O93" s="66"/>
      <c r="P93" s="66">
        <v>4399.681</v>
      </c>
      <c r="Q93" s="153">
        <v>0</v>
      </c>
      <c r="R93" s="61"/>
      <c r="S93" s="71">
        <f t="shared" si="7"/>
        <v>23.098590883795158</v>
      </c>
      <c r="T93" s="27"/>
    </row>
    <row r="94" spans="1:20" ht="27" customHeight="1">
      <c r="A94" s="63" t="s">
        <v>195</v>
      </c>
      <c r="B94" s="135" t="s">
        <v>43</v>
      </c>
      <c r="C94" s="65">
        <f t="shared" si="11"/>
        <v>3211.9</v>
      </c>
      <c r="D94" s="66"/>
      <c r="E94" s="66">
        <v>3211.9</v>
      </c>
      <c r="F94" s="67"/>
      <c r="G94" s="68"/>
      <c r="H94" s="65">
        <f t="shared" si="12"/>
        <v>697.651</v>
      </c>
      <c r="I94" s="66"/>
      <c r="J94" s="66">
        <v>697.651</v>
      </c>
      <c r="K94" s="153"/>
      <c r="L94" s="61"/>
      <c r="M94" s="69">
        <f t="shared" si="6"/>
        <v>21.720819452660418</v>
      </c>
      <c r="N94" s="70">
        <f t="shared" si="13"/>
        <v>714.557</v>
      </c>
      <c r="O94" s="66"/>
      <c r="P94" s="66">
        <v>714.557</v>
      </c>
      <c r="Q94" s="153"/>
      <c r="R94" s="61"/>
      <c r="S94" s="71">
        <f t="shared" si="7"/>
        <v>22.247174569569413</v>
      </c>
      <c r="T94" s="27"/>
    </row>
    <row r="95" spans="1:20" ht="48.75" customHeight="1">
      <c r="A95" s="63" t="s">
        <v>196</v>
      </c>
      <c r="B95" s="135" t="s">
        <v>156</v>
      </c>
      <c r="C95" s="65">
        <f t="shared" si="11"/>
        <v>3638.1</v>
      </c>
      <c r="D95" s="66"/>
      <c r="E95" s="66">
        <v>3638.1</v>
      </c>
      <c r="F95" s="67"/>
      <c r="G95" s="68"/>
      <c r="H95" s="65">
        <f t="shared" si="12"/>
        <v>837.188</v>
      </c>
      <c r="I95" s="66"/>
      <c r="J95" s="66">
        <v>837.188</v>
      </c>
      <c r="K95" s="153"/>
      <c r="L95" s="61"/>
      <c r="M95" s="69">
        <f t="shared" si="6"/>
        <v>23.011681921882303</v>
      </c>
      <c r="N95" s="70">
        <f t="shared" si="13"/>
        <v>831.817</v>
      </c>
      <c r="O95" s="66"/>
      <c r="P95" s="66">
        <v>831.817</v>
      </c>
      <c r="Q95" s="153"/>
      <c r="R95" s="61"/>
      <c r="S95" s="71">
        <f t="shared" si="7"/>
        <v>22.864049916165033</v>
      </c>
      <c r="T95" s="27"/>
    </row>
    <row r="96" spans="1:20" ht="126.75" customHeight="1" hidden="1">
      <c r="A96" s="52" t="s">
        <v>243</v>
      </c>
      <c r="B96" s="118" t="s">
        <v>10</v>
      </c>
      <c r="C96" s="54">
        <f>C97</f>
        <v>0</v>
      </c>
      <c r="D96" s="55">
        <f>D97</f>
        <v>0</v>
      </c>
      <c r="E96" s="55"/>
      <c r="F96" s="56"/>
      <c r="G96" s="57"/>
      <c r="H96" s="54">
        <f>H97</f>
        <v>0</v>
      </c>
      <c r="I96" s="55">
        <f>I97</f>
        <v>0</v>
      </c>
      <c r="J96" s="55"/>
      <c r="K96" s="154"/>
      <c r="L96" s="58"/>
      <c r="M96" s="59" t="e">
        <f t="shared" si="6"/>
        <v>#DIV/0!</v>
      </c>
      <c r="N96" s="60">
        <f>O96</f>
        <v>0</v>
      </c>
      <c r="O96" s="55">
        <f>O97</f>
        <v>0</v>
      </c>
      <c r="P96" s="55"/>
      <c r="Q96" s="154"/>
      <c r="R96" s="58"/>
      <c r="S96" s="62" t="e">
        <f t="shared" si="7"/>
        <v>#DIV/0!</v>
      </c>
      <c r="T96" s="27"/>
    </row>
    <row r="97" spans="1:20" s="72" customFormat="1" ht="36" hidden="1">
      <c r="A97" s="63" t="s">
        <v>230</v>
      </c>
      <c r="B97" s="119" t="s">
        <v>237</v>
      </c>
      <c r="C97" s="65">
        <f>D97</f>
        <v>0</v>
      </c>
      <c r="D97" s="66">
        <v>0</v>
      </c>
      <c r="E97" s="66"/>
      <c r="F97" s="67"/>
      <c r="G97" s="68"/>
      <c r="H97" s="65">
        <f>I97</f>
        <v>0</v>
      </c>
      <c r="I97" s="66">
        <v>0</v>
      </c>
      <c r="J97" s="66"/>
      <c r="K97" s="153"/>
      <c r="L97" s="61"/>
      <c r="M97" s="69" t="e">
        <f t="shared" si="6"/>
        <v>#DIV/0!</v>
      </c>
      <c r="N97" s="70">
        <v>0</v>
      </c>
      <c r="O97" s="66">
        <v>0</v>
      </c>
      <c r="P97" s="66"/>
      <c r="Q97" s="153"/>
      <c r="R97" s="61"/>
      <c r="S97" s="71" t="e">
        <f t="shared" si="7"/>
        <v>#DIV/0!</v>
      </c>
      <c r="T97" s="27"/>
    </row>
    <row r="98" spans="1:20" ht="153.75" customHeight="1">
      <c r="A98" s="52" t="s">
        <v>243</v>
      </c>
      <c r="B98" s="118" t="s">
        <v>198</v>
      </c>
      <c r="C98" s="54">
        <f>C99</f>
        <v>3857.6</v>
      </c>
      <c r="D98" s="55">
        <f>D99</f>
        <v>964.4</v>
      </c>
      <c r="E98" s="55">
        <f>E99</f>
        <v>2893.2</v>
      </c>
      <c r="F98" s="67"/>
      <c r="G98" s="68"/>
      <c r="H98" s="54">
        <f>H99</f>
        <v>0</v>
      </c>
      <c r="I98" s="55">
        <f>I99</f>
        <v>0</v>
      </c>
      <c r="J98" s="55">
        <f>J99</f>
        <v>0</v>
      </c>
      <c r="K98" s="153"/>
      <c r="L98" s="61"/>
      <c r="M98" s="59">
        <f t="shared" si="6"/>
        <v>0</v>
      </c>
      <c r="N98" s="60">
        <f>N99</f>
        <v>0</v>
      </c>
      <c r="O98" s="55">
        <f>O99</f>
        <v>0</v>
      </c>
      <c r="P98" s="55">
        <f>P99</f>
        <v>0</v>
      </c>
      <c r="Q98" s="153"/>
      <c r="R98" s="61"/>
      <c r="S98" s="62">
        <f t="shared" si="7"/>
        <v>0</v>
      </c>
      <c r="T98" s="27"/>
    </row>
    <row r="99" spans="1:20" s="72" customFormat="1" ht="132">
      <c r="A99" s="63" t="s">
        <v>230</v>
      </c>
      <c r="B99" s="119" t="s">
        <v>245</v>
      </c>
      <c r="C99" s="65">
        <f>E99+D99</f>
        <v>3857.6</v>
      </c>
      <c r="D99" s="66">
        <v>964.4</v>
      </c>
      <c r="E99" s="66">
        <v>2893.2</v>
      </c>
      <c r="F99" s="67"/>
      <c r="G99" s="68"/>
      <c r="H99" s="65">
        <f>J99+I99</f>
        <v>0</v>
      </c>
      <c r="I99" s="66">
        <v>0</v>
      </c>
      <c r="J99" s="66">
        <v>0</v>
      </c>
      <c r="K99" s="153"/>
      <c r="L99" s="61"/>
      <c r="M99" s="69">
        <f t="shared" si="6"/>
        <v>0</v>
      </c>
      <c r="N99" s="70">
        <f>P99+O99</f>
        <v>0</v>
      </c>
      <c r="O99" s="66">
        <v>0</v>
      </c>
      <c r="P99" s="66">
        <v>0</v>
      </c>
      <c r="Q99" s="153"/>
      <c r="R99" s="61"/>
      <c r="S99" s="71">
        <f t="shared" si="7"/>
        <v>0</v>
      </c>
      <c r="T99" s="27"/>
    </row>
    <row r="100" spans="1:20" ht="125.25" customHeight="1">
      <c r="A100" s="52" t="s">
        <v>244</v>
      </c>
      <c r="B100" s="53" t="s">
        <v>9</v>
      </c>
      <c r="C100" s="54">
        <f>F100</f>
        <v>9714.96</v>
      </c>
      <c r="D100" s="55"/>
      <c r="E100" s="55"/>
      <c r="F100" s="56">
        <f>F101+F104</f>
        <v>9714.96</v>
      </c>
      <c r="G100" s="57"/>
      <c r="H100" s="54">
        <f aca="true" t="shared" si="14" ref="H100:H110">K100</f>
        <v>2214.65</v>
      </c>
      <c r="I100" s="55"/>
      <c r="J100" s="55"/>
      <c r="K100" s="154">
        <f>K101+K104</f>
        <v>2214.65</v>
      </c>
      <c r="L100" s="58"/>
      <c r="M100" s="59">
        <f t="shared" si="6"/>
        <v>22.796285316666257</v>
      </c>
      <c r="N100" s="60">
        <f aca="true" t="shared" si="15" ref="N100:N105">Q100</f>
        <v>1742.5330000000001</v>
      </c>
      <c r="O100" s="55"/>
      <c r="P100" s="55"/>
      <c r="Q100" s="154">
        <f>Q101+Q104</f>
        <v>1742.5330000000001</v>
      </c>
      <c r="R100" s="61"/>
      <c r="S100" s="62">
        <f t="shared" si="7"/>
        <v>17.936594695191747</v>
      </c>
      <c r="T100" s="27"/>
    </row>
    <row r="101" spans="1:20" s="72" customFormat="1" ht="60">
      <c r="A101" s="63" t="s">
        <v>268</v>
      </c>
      <c r="B101" s="64" t="s">
        <v>159</v>
      </c>
      <c r="C101" s="65">
        <f>F101</f>
        <v>9318</v>
      </c>
      <c r="D101" s="66"/>
      <c r="E101" s="66"/>
      <c r="F101" s="67">
        <f>F102+F103</f>
        <v>9318</v>
      </c>
      <c r="G101" s="68"/>
      <c r="H101" s="65">
        <f t="shared" si="14"/>
        <v>2125.943</v>
      </c>
      <c r="I101" s="66"/>
      <c r="J101" s="66"/>
      <c r="K101" s="153">
        <f>K102+K103</f>
        <v>2125.943</v>
      </c>
      <c r="L101" s="61"/>
      <c r="M101" s="69">
        <f t="shared" si="6"/>
        <v>22.81544322816055</v>
      </c>
      <c r="N101" s="70">
        <f t="shared" si="15"/>
        <v>1678.544</v>
      </c>
      <c r="O101" s="66"/>
      <c r="P101" s="66"/>
      <c r="Q101" s="153">
        <f>Q102+Q103</f>
        <v>1678.544</v>
      </c>
      <c r="R101" s="61"/>
      <c r="S101" s="71">
        <f t="shared" si="7"/>
        <v>18.013994419403307</v>
      </c>
      <c r="T101" s="27"/>
    </row>
    <row r="102" spans="1:20" ht="96">
      <c r="A102" s="63" t="s">
        <v>194</v>
      </c>
      <c r="B102" s="64" t="s">
        <v>134</v>
      </c>
      <c r="C102" s="65">
        <f aca="true" t="shared" si="16" ref="C102:C109">F102</f>
        <v>9318</v>
      </c>
      <c r="D102" s="66"/>
      <c r="E102" s="66"/>
      <c r="F102" s="67">
        <v>9318</v>
      </c>
      <c r="G102" s="68"/>
      <c r="H102" s="65">
        <f t="shared" si="14"/>
        <v>2125.943</v>
      </c>
      <c r="I102" s="66"/>
      <c r="J102" s="66"/>
      <c r="K102" s="153">
        <v>2125.943</v>
      </c>
      <c r="L102" s="61"/>
      <c r="M102" s="69">
        <f t="shared" si="6"/>
        <v>22.81544322816055</v>
      </c>
      <c r="N102" s="70">
        <f t="shared" si="15"/>
        <v>1678.544</v>
      </c>
      <c r="O102" s="66"/>
      <c r="P102" s="66"/>
      <c r="Q102" s="153">
        <v>1678.544</v>
      </c>
      <c r="R102" s="61"/>
      <c r="S102" s="71">
        <f t="shared" si="7"/>
        <v>18.013994419403307</v>
      </c>
      <c r="T102" s="27"/>
    </row>
    <row r="103" spans="1:20" ht="84" hidden="1">
      <c r="A103" s="63" t="s">
        <v>195</v>
      </c>
      <c r="B103" s="64" t="s">
        <v>135</v>
      </c>
      <c r="C103" s="65">
        <f t="shared" si="16"/>
        <v>0</v>
      </c>
      <c r="D103" s="66"/>
      <c r="E103" s="66"/>
      <c r="F103" s="67">
        <v>0</v>
      </c>
      <c r="G103" s="68"/>
      <c r="H103" s="65">
        <f t="shared" si="14"/>
        <v>0</v>
      </c>
      <c r="I103" s="66"/>
      <c r="J103" s="66"/>
      <c r="K103" s="153">
        <v>0</v>
      </c>
      <c r="L103" s="61"/>
      <c r="M103" s="69" t="e">
        <f t="shared" si="6"/>
        <v>#DIV/0!</v>
      </c>
      <c r="N103" s="70">
        <f t="shared" si="15"/>
        <v>0</v>
      </c>
      <c r="O103" s="66"/>
      <c r="P103" s="66"/>
      <c r="Q103" s="153">
        <v>0</v>
      </c>
      <c r="R103" s="61"/>
      <c r="S103" s="71" t="e">
        <f t="shared" si="7"/>
        <v>#DIV/0!</v>
      </c>
      <c r="T103" s="27"/>
    </row>
    <row r="104" spans="1:20" ht="84.75" customHeight="1">
      <c r="A104" s="63" t="s">
        <v>71</v>
      </c>
      <c r="B104" s="64" t="s">
        <v>160</v>
      </c>
      <c r="C104" s="65">
        <f t="shared" si="16"/>
        <v>396.96000000000004</v>
      </c>
      <c r="D104" s="66"/>
      <c r="E104" s="66"/>
      <c r="F104" s="67">
        <f>F105+F106+F107+F108</f>
        <v>396.96000000000004</v>
      </c>
      <c r="G104" s="68"/>
      <c r="H104" s="65">
        <f t="shared" si="14"/>
        <v>88.707</v>
      </c>
      <c r="I104" s="66"/>
      <c r="J104" s="66"/>
      <c r="K104" s="153">
        <f>K105+K106+K107+K108</f>
        <v>88.707</v>
      </c>
      <c r="L104" s="61"/>
      <c r="M104" s="69">
        <f t="shared" si="6"/>
        <v>22.34658403869407</v>
      </c>
      <c r="N104" s="70">
        <f t="shared" si="15"/>
        <v>63.989</v>
      </c>
      <c r="O104" s="66"/>
      <c r="P104" s="66"/>
      <c r="Q104" s="153">
        <f>Q105+Q106+Q107+Q108</f>
        <v>63.989</v>
      </c>
      <c r="R104" s="61"/>
      <c r="S104" s="71">
        <f t="shared" si="7"/>
        <v>16.119760177347843</v>
      </c>
      <c r="T104" s="27"/>
    </row>
    <row r="105" spans="1:20" ht="36" hidden="1">
      <c r="A105" s="63" t="s">
        <v>194</v>
      </c>
      <c r="B105" s="74" t="s">
        <v>136</v>
      </c>
      <c r="C105" s="65">
        <f t="shared" si="16"/>
        <v>0</v>
      </c>
      <c r="D105" s="66"/>
      <c r="E105" s="66"/>
      <c r="F105" s="67">
        <v>0</v>
      </c>
      <c r="G105" s="68"/>
      <c r="H105" s="65">
        <f t="shared" si="14"/>
        <v>0</v>
      </c>
      <c r="I105" s="66"/>
      <c r="J105" s="66"/>
      <c r="K105" s="153">
        <v>0</v>
      </c>
      <c r="L105" s="61"/>
      <c r="M105" s="69" t="e">
        <f t="shared" si="6"/>
        <v>#DIV/0!</v>
      </c>
      <c r="N105" s="70">
        <f t="shared" si="15"/>
        <v>0</v>
      </c>
      <c r="O105" s="66"/>
      <c r="P105" s="66"/>
      <c r="Q105" s="153">
        <v>0</v>
      </c>
      <c r="R105" s="61"/>
      <c r="S105" s="71" t="e">
        <f t="shared" si="7"/>
        <v>#DIV/0!</v>
      </c>
      <c r="T105" s="27"/>
    </row>
    <row r="106" spans="1:20" ht="36">
      <c r="A106" s="63" t="s">
        <v>194</v>
      </c>
      <c r="B106" s="74" t="s">
        <v>137</v>
      </c>
      <c r="C106" s="65">
        <f>F106</f>
        <v>86.74</v>
      </c>
      <c r="D106" s="66"/>
      <c r="E106" s="66"/>
      <c r="F106" s="67">
        <v>86.74</v>
      </c>
      <c r="G106" s="68"/>
      <c r="H106" s="65">
        <f t="shared" si="14"/>
        <v>15.077</v>
      </c>
      <c r="I106" s="66"/>
      <c r="J106" s="66"/>
      <c r="K106" s="153">
        <v>15.077</v>
      </c>
      <c r="L106" s="61"/>
      <c r="M106" s="69">
        <f t="shared" si="6"/>
        <v>17.381830758588887</v>
      </c>
      <c r="N106" s="70">
        <f>Q106</f>
        <v>11.565</v>
      </c>
      <c r="O106" s="66"/>
      <c r="P106" s="66"/>
      <c r="Q106" s="153">
        <v>11.565</v>
      </c>
      <c r="R106" s="61"/>
      <c r="S106" s="71">
        <f t="shared" si="7"/>
        <v>13.332949043117361</v>
      </c>
      <c r="T106" s="27"/>
    </row>
    <row r="107" spans="1:20" ht="36">
      <c r="A107" s="63" t="s">
        <v>195</v>
      </c>
      <c r="B107" s="64" t="s">
        <v>138</v>
      </c>
      <c r="C107" s="65">
        <f t="shared" si="16"/>
        <v>266.8</v>
      </c>
      <c r="D107" s="66"/>
      <c r="E107" s="66"/>
      <c r="F107" s="67">
        <v>266.8</v>
      </c>
      <c r="G107" s="68"/>
      <c r="H107" s="65">
        <f t="shared" si="14"/>
        <v>59.066</v>
      </c>
      <c r="I107" s="66"/>
      <c r="J107" s="66"/>
      <c r="K107" s="153">
        <v>59.066</v>
      </c>
      <c r="L107" s="61"/>
      <c r="M107" s="69">
        <f t="shared" si="6"/>
        <v>22.138680659670165</v>
      </c>
      <c r="N107" s="70">
        <f>Q107</f>
        <v>40.236</v>
      </c>
      <c r="O107" s="66"/>
      <c r="P107" s="66"/>
      <c r="Q107" s="153">
        <v>40.236</v>
      </c>
      <c r="R107" s="61"/>
      <c r="S107" s="71">
        <f t="shared" si="7"/>
        <v>15.080959520239878</v>
      </c>
      <c r="T107" s="27"/>
    </row>
    <row r="108" spans="1:20" ht="36">
      <c r="A108" s="63" t="s">
        <v>196</v>
      </c>
      <c r="B108" s="74" t="s">
        <v>139</v>
      </c>
      <c r="C108" s="65">
        <f t="shared" si="16"/>
        <v>43.42</v>
      </c>
      <c r="D108" s="66"/>
      <c r="E108" s="66"/>
      <c r="F108" s="67">
        <v>43.42</v>
      </c>
      <c r="G108" s="68"/>
      <c r="H108" s="65">
        <f t="shared" si="14"/>
        <v>14.564</v>
      </c>
      <c r="I108" s="66"/>
      <c r="J108" s="66"/>
      <c r="K108" s="153">
        <v>14.564</v>
      </c>
      <c r="L108" s="61"/>
      <c r="M108" s="69">
        <f t="shared" si="6"/>
        <v>33.54214647627821</v>
      </c>
      <c r="N108" s="70">
        <f>Q108</f>
        <v>12.188</v>
      </c>
      <c r="O108" s="66"/>
      <c r="P108" s="66"/>
      <c r="Q108" s="153">
        <v>12.188</v>
      </c>
      <c r="R108" s="61"/>
      <c r="S108" s="71">
        <f t="shared" si="7"/>
        <v>28.070013818516813</v>
      </c>
      <c r="T108" s="27"/>
    </row>
    <row r="109" spans="1:20" ht="128.25" customHeight="1">
      <c r="A109" s="52" t="s">
        <v>208</v>
      </c>
      <c r="B109" s="53" t="s">
        <v>120</v>
      </c>
      <c r="C109" s="54">
        <f t="shared" si="16"/>
        <v>9666.849</v>
      </c>
      <c r="D109" s="55"/>
      <c r="E109" s="55"/>
      <c r="F109" s="56">
        <f>F110+F113</f>
        <v>9666.849</v>
      </c>
      <c r="G109" s="57"/>
      <c r="H109" s="54">
        <f t="shared" si="14"/>
        <v>2099.721</v>
      </c>
      <c r="I109" s="55"/>
      <c r="J109" s="55"/>
      <c r="K109" s="154">
        <f>K110+K113</f>
        <v>2099.721</v>
      </c>
      <c r="L109" s="58"/>
      <c r="M109" s="59">
        <f t="shared" si="6"/>
        <v>21.72084202411768</v>
      </c>
      <c r="N109" s="60">
        <f>Q109</f>
        <v>1957.857</v>
      </c>
      <c r="O109" s="55"/>
      <c r="P109" s="55"/>
      <c r="Q109" s="154">
        <f>Q110+Q113</f>
        <v>1957.857</v>
      </c>
      <c r="R109" s="61"/>
      <c r="S109" s="62">
        <f t="shared" si="7"/>
        <v>20.253311084097827</v>
      </c>
      <c r="T109" s="27"/>
    </row>
    <row r="110" spans="1:20" s="72" customFormat="1" ht="48">
      <c r="A110" s="63" t="s">
        <v>269</v>
      </c>
      <c r="B110" s="64" t="s">
        <v>161</v>
      </c>
      <c r="C110" s="65">
        <f>C111+C112</f>
        <v>8971.002</v>
      </c>
      <c r="D110" s="66"/>
      <c r="E110" s="66"/>
      <c r="F110" s="67">
        <f>F111+F112</f>
        <v>8971.002</v>
      </c>
      <c r="G110" s="68"/>
      <c r="H110" s="65">
        <f t="shared" si="14"/>
        <v>2033.657</v>
      </c>
      <c r="I110" s="66"/>
      <c r="J110" s="66"/>
      <c r="K110" s="153">
        <f>K111+K112</f>
        <v>2033.657</v>
      </c>
      <c r="L110" s="61"/>
      <c r="M110" s="69">
        <f t="shared" si="6"/>
        <v>22.669229145194706</v>
      </c>
      <c r="N110" s="70">
        <f>Q110</f>
        <v>1903.184</v>
      </c>
      <c r="O110" s="66"/>
      <c r="P110" s="66"/>
      <c r="Q110" s="153">
        <f>Q111+Q112</f>
        <v>1903.184</v>
      </c>
      <c r="R110" s="61"/>
      <c r="S110" s="71">
        <f t="shared" si="7"/>
        <v>21.214843113400264</v>
      </c>
      <c r="T110" s="27"/>
    </row>
    <row r="111" spans="1:20" ht="88.5" customHeight="1">
      <c r="A111" s="63" t="s">
        <v>194</v>
      </c>
      <c r="B111" s="64" t="s">
        <v>134</v>
      </c>
      <c r="C111" s="65">
        <f aca="true" t="shared" si="17" ref="C111:C116">F111</f>
        <v>8971.002</v>
      </c>
      <c r="D111" s="66"/>
      <c r="E111" s="66"/>
      <c r="F111" s="67">
        <v>8971.002</v>
      </c>
      <c r="G111" s="68"/>
      <c r="H111" s="65">
        <f aca="true" t="shared" si="18" ref="H111:H116">K111</f>
        <v>2033.657</v>
      </c>
      <c r="I111" s="66"/>
      <c r="J111" s="66"/>
      <c r="K111" s="153">
        <v>2033.657</v>
      </c>
      <c r="L111" s="61"/>
      <c r="M111" s="69">
        <f t="shared" si="6"/>
        <v>22.669229145194706</v>
      </c>
      <c r="N111" s="70">
        <f aca="true" t="shared" si="19" ref="N111:N116">Q111</f>
        <v>1903.184</v>
      </c>
      <c r="O111" s="66"/>
      <c r="P111" s="66"/>
      <c r="Q111" s="153">
        <v>1903.184</v>
      </c>
      <c r="R111" s="61"/>
      <c r="S111" s="71">
        <f t="shared" si="7"/>
        <v>21.214843113400264</v>
      </c>
      <c r="T111" s="27"/>
    </row>
    <row r="112" spans="1:20" ht="64.5" customHeight="1" hidden="1">
      <c r="A112" s="63" t="s">
        <v>195</v>
      </c>
      <c r="B112" s="64" t="s">
        <v>135</v>
      </c>
      <c r="C112" s="65">
        <f t="shared" si="17"/>
        <v>0</v>
      </c>
      <c r="D112" s="66"/>
      <c r="E112" s="66"/>
      <c r="F112" s="67">
        <v>0</v>
      </c>
      <c r="G112" s="68"/>
      <c r="H112" s="65">
        <f t="shared" si="18"/>
        <v>0</v>
      </c>
      <c r="I112" s="66"/>
      <c r="J112" s="66"/>
      <c r="K112" s="153">
        <v>0</v>
      </c>
      <c r="L112" s="61"/>
      <c r="M112" s="69" t="e">
        <f t="shared" si="6"/>
        <v>#DIV/0!</v>
      </c>
      <c r="N112" s="70">
        <f t="shared" si="19"/>
        <v>0</v>
      </c>
      <c r="O112" s="66"/>
      <c r="P112" s="66"/>
      <c r="Q112" s="153">
        <v>0</v>
      </c>
      <c r="R112" s="61"/>
      <c r="S112" s="71" t="e">
        <f t="shared" si="7"/>
        <v>#DIV/0!</v>
      </c>
      <c r="T112" s="27"/>
    </row>
    <row r="113" spans="1:20" ht="72">
      <c r="A113" s="63" t="s">
        <v>270</v>
      </c>
      <c r="B113" s="73" t="s">
        <v>162</v>
      </c>
      <c r="C113" s="65">
        <f t="shared" si="17"/>
        <v>695.847</v>
      </c>
      <c r="D113" s="66"/>
      <c r="E113" s="66"/>
      <c r="F113" s="67">
        <f>F114+F115+F116+F117</f>
        <v>695.847</v>
      </c>
      <c r="G113" s="68"/>
      <c r="H113" s="65">
        <f t="shared" si="18"/>
        <v>66.064</v>
      </c>
      <c r="I113" s="66"/>
      <c r="J113" s="66"/>
      <c r="K113" s="153">
        <f>K114+K115+K116+K117</f>
        <v>66.064</v>
      </c>
      <c r="L113" s="61"/>
      <c r="M113" s="69">
        <f t="shared" si="6"/>
        <v>9.494041075121398</v>
      </c>
      <c r="N113" s="70">
        <f t="shared" si="19"/>
        <v>54.672999999999995</v>
      </c>
      <c r="O113" s="66"/>
      <c r="P113" s="66"/>
      <c r="Q113" s="153">
        <f>Q114+Q115+Q116+Q117</f>
        <v>54.672999999999995</v>
      </c>
      <c r="R113" s="61"/>
      <c r="S113" s="71">
        <f t="shared" si="7"/>
        <v>7.857043286814486</v>
      </c>
      <c r="T113" s="27"/>
    </row>
    <row r="114" spans="1:20" ht="36">
      <c r="A114" s="63" t="s">
        <v>194</v>
      </c>
      <c r="B114" s="74" t="s">
        <v>136</v>
      </c>
      <c r="C114" s="65">
        <f t="shared" si="17"/>
        <v>252.4</v>
      </c>
      <c r="D114" s="66"/>
      <c r="E114" s="66"/>
      <c r="F114" s="67">
        <v>252.4</v>
      </c>
      <c r="G114" s="68"/>
      <c r="H114" s="65">
        <f t="shared" si="18"/>
        <v>9.747</v>
      </c>
      <c r="I114" s="66"/>
      <c r="J114" s="66"/>
      <c r="K114" s="153">
        <v>9.747</v>
      </c>
      <c r="L114" s="61"/>
      <c r="M114" s="69">
        <f t="shared" si="6"/>
        <v>3.8617274167987317</v>
      </c>
      <c r="N114" s="70">
        <f t="shared" si="19"/>
        <v>9.747</v>
      </c>
      <c r="O114" s="66"/>
      <c r="P114" s="66"/>
      <c r="Q114" s="153">
        <v>9.747</v>
      </c>
      <c r="R114" s="61"/>
      <c r="S114" s="71">
        <f t="shared" si="7"/>
        <v>3.8617274167987317</v>
      </c>
      <c r="T114" s="27"/>
    </row>
    <row r="115" spans="1:20" ht="36">
      <c r="A115" s="63" t="s">
        <v>195</v>
      </c>
      <c r="B115" s="74" t="s">
        <v>137</v>
      </c>
      <c r="C115" s="65">
        <f t="shared" si="17"/>
        <v>119.977</v>
      </c>
      <c r="D115" s="66"/>
      <c r="E115" s="66"/>
      <c r="F115" s="67">
        <v>119.977</v>
      </c>
      <c r="G115" s="68"/>
      <c r="H115" s="65">
        <f t="shared" si="18"/>
        <v>30.16</v>
      </c>
      <c r="I115" s="66"/>
      <c r="J115" s="66"/>
      <c r="K115" s="153">
        <v>30.16</v>
      </c>
      <c r="L115" s="61"/>
      <c r="M115" s="69">
        <f t="shared" si="6"/>
        <v>25.138151479033482</v>
      </c>
      <c r="N115" s="70">
        <f t="shared" si="19"/>
        <v>29.005</v>
      </c>
      <c r="O115" s="66"/>
      <c r="P115" s="66"/>
      <c r="Q115" s="153">
        <v>29.005</v>
      </c>
      <c r="R115" s="61"/>
      <c r="S115" s="71">
        <f t="shared" si="7"/>
        <v>24.175466964501528</v>
      </c>
      <c r="T115" s="27"/>
    </row>
    <row r="116" spans="1:20" ht="36">
      <c r="A116" s="63" t="s">
        <v>196</v>
      </c>
      <c r="B116" s="64" t="s">
        <v>138</v>
      </c>
      <c r="C116" s="65">
        <f t="shared" si="17"/>
        <v>303.7</v>
      </c>
      <c r="D116" s="66"/>
      <c r="E116" s="66"/>
      <c r="F116" s="67">
        <v>303.7</v>
      </c>
      <c r="G116" s="68"/>
      <c r="H116" s="65">
        <f t="shared" si="18"/>
        <v>26.157</v>
      </c>
      <c r="I116" s="66"/>
      <c r="J116" s="66"/>
      <c r="K116" s="153">
        <v>26.157</v>
      </c>
      <c r="L116" s="61"/>
      <c r="M116" s="69">
        <f t="shared" si="6"/>
        <v>8.612775765558117</v>
      </c>
      <c r="N116" s="70">
        <f t="shared" si="19"/>
        <v>15.921</v>
      </c>
      <c r="O116" s="66"/>
      <c r="P116" s="66"/>
      <c r="Q116" s="153">
        <v>15.921</v>
      </c>
      <c r="R116" s="61"/>
      <c r="S116" s="71">
        <f t="shared" si="7"/>
        <v>5.242344418834375</v>
      </c>
      <c r="T116" s="27"/>
    </row>
    <row r="117" spans="1:20" ht="27.75" customHeight="1">
      <c r="A117" s="63" t="s">
        <v>203</v>
      </c>
      <c r="B117" s="74" t="s">
        <v>139</v>
      </c>
      <c r="C117" s="65">
        <f>F117</f>
        <v>19.77</v>
      </c>
      <c r="D117" s="66"/>
      <c r="E117" s="66"/>
      <c r="F117" s="67">
        <v>19.77</v>
      </c>
      <c r="G117" s="68"/>
      <c r="H117" s="65">
        <f>K117</f>
        <v>0</v>
      </c>
      <c r="I117" s="66"/>
      <c r="J117" s="66"/>
      <c r="K117" s="153">
        <v>0</v>
      </c>
      <c r="L117" s="61"/>
      <c r="M117" s="69">
        <f t="shared" si="6"/>
        <v>0</v>
      </c>
      <c r="N117" s="70">
        <f>Q117</f>
        <v>0</v>
      </c>
      <c r="O117" s="66"/>
      <c r="P117" s="66"/>
      <c r="Q117" s="153">
        <v>0</v>
      </c>
      <c r="R117" s="61"/>
      <c r="S117" s="71">
        <f t="shared" si="7"/>
        <v>0</v>
      </c>
      <c r="T117" s="27"/>
    </row>
    <row r="118" spans="1:21" ht="84.75" customHeight="1">
      <c r="A118" s="52" t="s">
        <v>271</v>
      </c>
      <c r="B118" s="53" t="s">
        <v>121</v>
      </c>
      <c r="C118" s="54">
        <f>E118+F118</f>
        <v>24221.933000000005</v>
      </c>
      <c r="D118" s="55"/>
      <c r="E118" s="55"/>
      <c r="F118" s="56">
        <f>F119+F126+F138+F142+F149+F153+F157+F161</f>
        <v>24221.933000000005</v>
      </c>
      <c r="G118" s="57"/>
      <c r="H118" s="54">
        <f>J118+K118</f>
        <v>4132.4259999999995</v>
      </c>
      <c r="I118" s="55"/>
      <c r="J118" s="55"/>
      <c r="K118" s="154">
        <f>K119+K126+K138+K142+K149+K153+K157+K161</f>
        <v>4132.4259999999995</v>
      </c>
      <c r="L118" s="58"/>
      <c r="M118" s="59">
        <f t="shared" si="6"/>
        <v>17.06067802268299</v>
      </c>
      <c r="N118" s="60">
        <f>P118+Q118</f>
        <v>3423.354</v>
      </c>
      <c r="O118" s="55"/>
      <c r="P118" s="55"/>
      <c r="Q118" s="154">
        <f>Q119+Q126+Q138+Q142+Q149+Q153+Q157+Q161</f>
        <v>3423.354</v>
      </c>
      <c r="R118" s="58"/>
      <c r="S118" s="62">
        <f>N118/C118*100</f>
        <v>14.13328160060553</v>
      </c>
      <c r="T118" s="27" t="e">
        <f>P118/E118*100</f>
        <v>#DIV/0!</v>
      </c>
      <c r="U118" s="27">
        <f>Q118/F118*100</f>
        <v>14.13328160060553</v>
      </c>
    </row>
    <row r="119" spans="1:20" s="72" customFormat="1" ht="108">
      <c r="A119" s="63" t="s">
        <v>60</v>
      </c>
      <c r="B119" s="73" t="s">
        <v>163</v>
      </c>
      <c r="C119" s="65">
        <f>E119+F119</f>
        <v>2083.63</v>
      </c>
      <c r="D119" s="66"/>
      <c r="E119" s="66"/>
      <c r="F119" s="67">
        <v>2083.63</v>
      </c>
      <c r="G119" s="68"/>
      <c r="H119" s="65">
        <f>J119+K119</f>
        <v>446.847</v>
      </c>
      <c r="I119" s="66"/>
      <c r="J119" s="66"/>
      <c r="K119" s="153">
        <v>446.847</v>
      </c>
      <c r="L119" s="61"/>
      <c r="M119" s="69">
        <f t="shared" si="6"/>
        <v>21.445602146254373</v>
      </c>
      <c r="N119" s="70">
        <f>P119+Q119</f>
        <v>408.184</v>
      </c>
      <c r="O119" s="66"/>
      <c r="P119" s="66"/>
      <c r="Q119" s="153">
        <v>408.184</v>
      </c>
      <c r="R119" s="61"/>
      <c r="S119" s="71">
        <f t="shared" si="7"/>
        <v>19.59004237796538</v>
      </c>
      <c r="T119" s="27"/>
    </row>
    <row r="120" spans="1:20" ht="48.75" customHeight="1">
      <c r="A120" s="63" t="s">
        <v>194</v>
      </c>
      <c r="B120" s="95" t="s">
        <v>79</v>
      </c>
      <c r="C120" s="65"/>
      <c r="D120" s="66"/>
      <c r="E120" s="66"/>
      <c r="F120" s="67"/>
      <c r="G120" s="68"/>
      <c r="H120" s="65"/>
      <c r="I120" s="66"/>
      <c r="J120" s="66"/>
      <c r="K120" s="153"/>
      <c r="L120" s="61"/>
      <c r="M120" s="59"/>
      <c r="N120" s="70"/>
      <c r="O120" s="66"/>
      <c r="P120" s="66"/>
      <c r="Q120" s="153"/>
      <c r="R120" s="61"/>
      <c r="S120" s="71"/>
      <c r="T120" s="27"/>
    </row>
    <row r="121" spans="1:20" ht="36">
      <c r="A121" s="63" t="s">
        <v>195</v>
      </c>
      <c r="B121" s="95" t="s">
        <v>80</v>
      </c>
      <c r="C121" s="65"/>
      <c r="D121" s="66"/>
      <c r="E121" s="66"/>
      <c r="F121" s="67"/>
      <c r="G121" s="68"/>
      <c r="H121" s="65"/>
      <c r="I121" s="66"/>
      <c r="J121" s="66"/>
      <c r="K121" s="153"/>
      <c r="L121" s="61"/>
      <c r="M121" s="59"/>
      <c r="N121" s="70"/>
      <c r="O121" s="66"/>
      <c r="P121" s="66"/>
      <c r="Q121" s="153"/>
      <c r="R121" s="61"/>
      <c r="S121" s="71"/>
      <c r="T121" s="27"/>
    </row>
    <row r="122" spans="1:20" ht="36">
      <c r="A122" s="63" t="s">
        <v>196</v>
      </c>
      <c r="B122" s="95" t="s">
        <v>81</v>
      </c>
      <c r="C122" s="65"/>
      <c r="D122" s="66"/>
      <c r="E122" s="66"/>
      <c r="F122" s="67"/>
      <c r="G122" s="68"/>
      <c r="H122" s="65"/>
      <c r="I122" s="66"/>
      <c r="J122" s="66"/>
      <c r="K122" s="153"/>
      <c r="L122" s="61"/>
      <c r="M122" s="59"/>
      <c r="N122" s="70"/>
      <c r="O122" s="66"/>
      <c r="P122" s="66"/>
      <c r="Q122" s="153"/>
      <c r="R122" s="61"/>
      <c r="S122" s="71"/>
      <c r="T122" s="27"/>
    </row>
    <row r="123" spans="1:20" ht="51" customHeight="1">
      <c r="A123" s="63" t="s">
        <v>203</v>
      </c>
      <c r="B123" s="95" t="s">
        <v>85</v>
      </c>
      <c r="C123" s="65"/>
      <c r="D123" s="66"/>
      <c r="E123" s="66"/>
      <c r="F123" s="67"/>
      <c r="G123" s="68"/>
      <c r="H123" s="65"/>
      <c r="I123" s="66"/>
      <c r="J123" s="66"/>
      <c r="K123" s="153"/>
      <c r="L123" s="61"/>
      <c r="M123" s="59"/>
      <c r="N123" s="70"/>
      <c r="O123" s="66"/>
      <c r="P123" s="66"/>
      <c r="Q123" s="153"/>
      <c r="R123" s="61"/>
      <c r="S123" s="71"/>
      <c r="T123" s="27"/>
    </row>
    <row r="124" spans="1:20" ht="84">
      <c r="A124" s="63" t="s">
        <v>204</v>
      </c>
      <c r="B124" s="95" t="s">
        <v>86</v>
      </c>
      <c r="C124" s="65"/>
      <c r="D124" s="66"/>
      <c r="E124" s="66"/>
      <c r="F124" s="67"/>
      <c r="G124" s="68"/>
      <c r="H124" s="65"/>
      <c r="I124" s="66"/>
      <c r="J124" s="66"/>
      <c r="K124" s="153"/>
      <c r="L124" s="61"/>
      <c r="M124" s="59"/>
      <c r="N124" s="70"/>
      <c r="O124" s="66"/>
      <c r="P124" s="66"/>
      <c r="Q124" s="153"/>
      <c r="R124" s="61"/>
      <c r="S124" s="71"/>
      <c r="T124" s="27"/>
    </row>
    <row r="125" spans="1:20" ht="60">
      <c r="A125" s="63" t="s">
        <v>205</v>
      </c>
      <c r="B125" s="95" t="s">
        <v>87</v>
      </c>
      <c r="C125" s="65"/>
      <c r="D125" s="66"/>
      <c r="E125" s="66"/>
      <c r="F125" s="67"/>
      <c r="G125" s="68"/>
      <c r="H125" s="65"/>
      <c r="I125" s="66"/>
      <c r="J125" s="66"/>
      <c r="K125" s="153"/>
      <c r="L125" s="61"/>
      <c r="M125" s="59"/>
      <c r="N125" s="70"/>
      <c r="O125" s="66"/>
      <c r="P125" s="66"/>
      <c r="Q125" s="153"/>
      <c r="R125" s="61"/>
      <c r="S125" s="71"/>
      <c r="T125" s="27"/>
    </row>
    <row r="126" spans="1:20" ht="60">
      <c r="A126" s="63" t="s">
        <v>61</v>
      </c>
      <c r="B126" s="95" t="s">
        <v>165</v>
      </c>
      <c r="C126" s="65">
        <f>E126+F126</f>
        <v>2083.63</v>
      </c>
      <c r="D126" s="66"/>
      <c r="E126" s="66"/>
      <c r="F126" s="67">
        <v>2083.63</v>
      </c>
      <c r="G126" s="68"/>
      <c r="H126" s="65">
        <f>J126+K126</f>
        <v>446.847</v>
      </c>
      <c r="I126" s="66"/>
      <c r="J126" s="66"/>
      <c r="K126" s="153">
        <v>446.847</v>
      </c>
      <c r="L126" s="61"/>
      <c r="M126" s="69">
        <f t="shared" si="6"/>
        <v>21.445602146254373</v>
      </c>
      <c r="N126" s="70">
        <f>P126+Q126</f>
        <v>408.184</v>
      </c>
      <c r="O126" s="66"/>
      <c r="P126" s="66"/>
      <c r="Q126" s="153">
        <v>408.184</v>
      </c>
      <c r="R126" s="61"/>
      <c r="S126" s="71">
        <f t="shared" si="7"/>
        <v>19.59004237796538</v>
      </c>
      <c r="T126" s="27"/>
    </row>
    <row r="127" spans="1:20" ht="84">
      <c r="A127" s="63" t="s">
        <v>194</v>
      </c>
      <c r="B127" s="95" t="s">
        <v>89</v>
      </c>
      <c r="C127" s="65"/>
      <c r="D127" s="66"/>
      <c r="E127" s="66"/>
      <c r="F127" s="67"/>
      <c r="G127" s="68"/>
      <c r="H127" s="65"/>
      <c r="I127" s="66"/>
      <c r="J127" s="66"/>
      <c r="K127" s="153"/>
      <c r="L127" s="61"/>
      <c r="M127" s="59"/>
      <c r="N127" s="70"/>
      <c r="O127" s="66"/>
      <c r="P127" s="66"/>
      <c r="Q127" s="153"/>
      <c r="R127" s="61"/>
      <c r="S127" s="71"/>
      <c r="T127" s="27"/>
    </row>
    <row r="128" spans="1:20" ht="120">
      <c r="A128" s="63" t="s">
        <v>195</v>
      </c>
      <c r="B128" s="95" t="s">
        <v>188</v>
      </c>
      <c r="C128" s="65"/>
      <c r="D128" s="66"/>
      <c r="E128" s="66"/>
      <c r="F128" s="67"/>
      <c r="G128" s="68"/>
      <c r="H128" s="65"/>
      <c r="I128" s="66"/>
      <c r="J128" s="66"/>
      <c r="K128" s="153"/>
      <c r="L128" s="61"/>
      <c r="M128" s="59"/>
      <c r="N128" s="70"/>
      <c r="O128" s="66"/>
      <c r="P128" s="66"/>
      <c r="Q128" s="153"/>
      <c r="R128" s="61"/>
      <c r="S128" s="71"/>
      <c r="T128" s="27"/>
    </row>
    <row r="129" spans="1:20" ht="99" customHeight="1">
      <c r="A129" s="63" t="s">
        <v>196</v>
      </c>
      <c r="B129" s="95" t="s">
        <v>93</v>
      </c>
      <c r="C129" s="65"/>
      <c r="D129" s="66"/>
      <c r="E129" s="66"/>
      <c r="F129" s="67"/>
      <c r="G129" s="68"/>
      <c r="H129" s="65"/>
      <c r="I129" s="66"/>
      <c r="J129" s="66"/>
      <c r="K129" s="153"/>
      <c r="L129" s="61"/>
      <c r="M129" s="59"/>
      <c r="N129" s="70"/>
      <c r="O129" s="66"/>
      <c r="P129" s="66"/>
      <c r="Q129" s="153"/>
      <c r="R129" s="61"/>
      <c r="S129" s="71"/>
      <c r="T129" s="27"/>
    </row>
    <row r="130" spans="1:20" ht="74.25" customHeight="1">
      <c r="A130" s="63" t="s">
        <v>203</v>
      </c>
      <c r="B130" s="64" t="s">
        <v>94</v>
      </c>
      <c r="C130" s="65"/>
      <c r="D130" s="66"/>
      <c r="E130" s="66"/>
      <c r="F130" s="67"/>
      <c r="G130" s="68"/>
      <c r="H130" s="65"/>
      <c r="I130" s="66"/>
      <c r="J130" s="66"/>
      <c r="K130" s="153"/>
      <c r="L130" s="61"/>
      <c r="M130" s="59"/>
      <c r="N130" s="70"/>
      <c r="O130" s="66"/>
      <c r="P130" s="66"/>
      <c r="Q130" s="153"/>
      <c r="R130" s="61"/>
      <c r="S130" s="71"/>
      <c r="T130" s="27"/>
    </row>
    <row r="131" spans="1:20" ht="84">
      <c r="A131" s="63" t="s">
        <v>204</v>
      </c>
      <c r="B131" s="64" t="s">
        <v>95</v>
      </c>
      <c r="C131" s="65"/>
      <c r="D131" s="66"/>
      <c r="E131" s="66"/>
      <c r="F131" s="67"/>
      <c r="G131" s="68"/>
      <c r="H131" s="65"/>
      <c r="I131" s="66"/>
      <c r="J131" s="66"/>
      <c r="K131" s="153"/>
      <c r="L131" s="61"/>
      <c r="M131" s="59"/>
      <c r="N131" s="70"/>
      <c r="O131" s="66"/>
      <c r="P131" s="66"/>
      <c r="Q131" s="153"/>
      <c r="R131" s="61"/>
      <c r="S131" s="71"/>
      <c r="T131" s="27"/>
    </row>
    <row r="132" spans="1:20" ht="72">
      <c r="A132" s="63" t="s">
        <v>205</v>
      </c>
      <c r="B132" s="64" t="s">
        <v>96</v>
      </c>
      <c r="C132" s="65"/>
      <c r="D132" s="66"/>
      <c r="E132" s="66"/>
      <c r="F132" s="67"/>
      <c r="G132" s="68"/>
      <c r="H132" s="65"/>
      <c r="I132" s="66"/>
      <c r="J132" s="66"/>
      <c r="K132" s="153"/>
      <c r="L132" s="61"/>
      <c r="M132" s="59"/>
      <c r="N132" s="70"/>
      <c r="O132" s="66"/>
      <c r="P132" s="66"/>
      <c r="Q132" s="153"/>
      <c r="R132" s="61"/>
      <c r="S132" s="71"/>
      <c r="T132" s="27"/>
    </row>
    <row r="133" spans="1:20" ht="96">
      <c r="A133" s="63" t="s">
        <v>206</v>
      </c>
      <c r="B133" s="64" t="s">
        <v>97</v>
      </c>
      <c r="C133" s="65"/>
      <c r="D133" s="66"/>
      <c r="E133" s="66"/>
      <c r="F133" s="67"/>
      <c r="G133" s="68"/>
      <c r="H133" s="65"/>
      <c r="I133" s="66"/>
      <c r="J133" s="66"/>
      <c r="K133" s="153"/>
      <c r="L133" s="61"/>
      <c r="M133" s="59"/>
      <c r="N133" s="70"/>
      <c r="O133" s="66"/>
      <c r="P133" s="66"/>
      <c r="Q133" s="153"/>
      <c r="R133" s="61"/>
      <c r="S133" s="71"/>
      <c r="T133" s="27"/>
    </row>
    <row r="134" spans="1:20" ht="132">
      <c r="A134" s="63" t="s">
        <v>207</v>
      </c>
      <c r="B134" s="64" t="s">
        <v>98</v>
      </c>
      <c r="C134" s="65"/>
      <c r="D134" s="66"/>
      <c r="E134" s="66"/>
      <c r="F134" s="67"/>
      <c r="G134" s="68"/>
      <c r="H134" s="65"/>
      <c r="I134" s="66"/>
      <c r="J134" s="66"/>
      <c r="K134" s="153"/>
      <c r="L134" s="61"/>
      <c r="M134" s="59"/>
      <c r="N134" s="70"/>
      <c r="O134" s="66"/>
      <c r="P134" s="66"/>
      <c r="Q134" s="153"/>
      <c r="R134" s="61"/>
      <c r="S134" s="71"/>
      <c r="T134" s="27"/>
    </row>
    <row r="135" spans="1:20" ht="77.25" customHeight="1">
      <c r="A135" s="63" t="s">
        <v>208</v>
      </c>
      <c r="B135" s="64" t="s">
        <v>99</v>
      </c>
      <c r="C135" s="65"/>
      <c r="D135" s="66"/>
      <c r="E135" s="66"/>
      <c r="F135" s="67"/>
      <c r="G135" s="68"/>
      <c r="H135" s="65"/>
      <c r="I135" s="66"/>
      <c r="J135" s="66"/>
      <c r="K135" s="153"/>
      <c r="L135" s="61"/>
      <c r="M135" s="59"/>
      <c r="N135" s="70"/>
      <c r="O135" s="66"/>
      <c r="P135" s="66"/>
      <c r="Q135" s="153"/>
      <c r="R135" s="61"/>
      <c r="S135" s="71"/>
      <c r="T135" s="27"/>
    </row>
    <row r="136" spans="1:20" ht="72">
      <c r="A136" s="63" t="s">
        <v>271</v>
      </c>
      <c r="B136" s="64" t="s">
        <v>100</v>
      </c>
      <c r="C136" s="65"/>
      <c r="D136" s="66"/>
      <c r="E136" s="66"/>
      <c r="F136" s="67"/>
      <c r="G136" s="68"/>
      <c r="H136" s="65"/>
      <c r="I136" s="66"/>
      <c r="J136" s="66"/>
      <c r="K136" s="153"/>
      <c r="L136" s="61"/>
      <c r="M136" s="59"/>
      <c r="N136" s="70"/>
      <c r="O136" s="66"/>
      <c r="P136" s="66"/>
      <c r="Q136" s="153"/>
      <c r="R136" s="61"/>
      <c r="S136" s="71"/>
      <c r="T136" s="27"/>
    </row>
    <row r="137" spans="1:20" ht="120">
      <c r="A137" s="63" t="s">
        <v>272</v>
      </c>
      <c r="B137" s="95" t="s">
        <v>182</v>
      </c>
      <c r="C137" s="65"/>
      <c r="D137" s="66"/>
      <c r="E137" s="66"/>
      <c r="F137" s="67"/>
      <c r="G137" s="68"/>
      <c r="H137" s="65"/>
      <c r="I137" s="66"/>
      <c r="J137" s="66"/>
      <c r="K137" s="153"/>
      <c r="L137" s="61"/>
      <c r="M137" s="59"/>
      <c r="N137" s="70"/>
      <c r="O137" s="66"/>
      <c r="P137" s="66"/>
      <c r="Q137" s="153"/>
      <c r="R137" s="61"/>
      <c r="S137" s="71"/>
      <c r="T137" s="27"/>
    </row>
    <row r="138" spans="1:20" ht="132.75" customHeight="1">
      <c r="A138" s="63" t="s">
        <v>72</v>
      </c>
      <c r="B138" s="95" t="s">
        <v>166</v>
      </c>
      <c r="C138" s="65">
        <f>E138+F138</f>
        <v>13171.935</v>
      </c>
      <c r="D138" s="66"/>
      <c r="E138" s="66"/>
      <c r="F138" s="67">
        <v>13171.935</v>
      </c>
      <c r="G138" s="68"/>
      <c r="H138" s="65">
        <f>J138+K138</f>
        <v>1990.274</v>
      </c>
      <c r="I138" s="66"/>
      <c r="J138" s="66"/>
      <c r="K138" s="153">
        <v>1990.274</v>
      </c>
      <c r="L138" s="61"/>
      <c r="M138" s="69">
        <f t="shared" si="6"/>
        <v>15.10995916697129</v>
      </c>
      <c r="N138" s="70">
        <f>P138+Q138</f>
        <v>1483.776</v>
      </c>
      <c r="O138" s="66"/>
      <c r="P138" s="66"/>
      <c r="Q138" s="153">
        <v>1483.776</v>
      </c>
      <c r="R138" s="61"/>
      <c r="S138" s="71">
        <f t="shared" si="7"/>
        <v>11.264677513212753</v>
      </c>
      <c r="T138" s="27"/>
    </row>
    <row r="139" spans="1:20" ht="36">
      <c r="A139" s="63" t="s">
        <v>194</v>
      </c>
      <c r="B139" s="95" t="s">
        <v>105</v>
      </c>
      <c r="C139" s="65"/>
      <c r="D139" s="66"/>
      <c r="E139" s="66"/>
      <c r="F139" s="67"/>
      <c r="G139" s="68"/>
      <c r="H139" s="65"/>
      <c r="I139" s="66"/>
      <c r="J139" s="66"/>
      <c r="K139" s="153"/>
      <c r="L139" s="61"/>
      <c r="M139" s="59"/>
      <c r="N139" s="70"/>
      <c r="O139" s="66"/>
      <c r="P139" s="66"/>
      <c r="Q139" s="153"/>
      <c r="R139" s="61"/>
      <c r="S139" s="71"/>
      <c r="T139" s="27"/>
    </row>
    <row r="140" spans="1:20" ht="36">
      <c r="A140" s="63" t="s">
        <v>195</v>
      </c>
      <c r="B140" s="95" t="s">
        <v>106</v>
      </c>
      <c r="C140" s="65"/>
      <c r="D140" s="66"/>
      <c r="E140" s="66"/>
      <c r="F140" s="67"/>
      <c r="G140" s="68"/>
      <c r="H140" s="65"/>
      <c r="I140" s="66"/>
      <c r="J140" s="66"/>
      <c r="K140" s="153"/>
      <c r="L140" s="61"/>
      <c r="M140" s="59"/>
      <c r="N140" s="70"/>
      <c r="O140" s="66"/>
      <c r="P140" s="66"/>
      <c r="Q140" s="153"/>
      <c r="R140" s="61"/>
      <c r="S140" s="71"/>
      <c r="T140" s="27"/>
    </row>
    <row r="141" spans="1:20" ht="77.25" customHeight="1">
      <c r="A141" s="63" t="s">
        <v>196</v>
      </c>
      <c r="B141" s="64" t="s">
        <v>107</v>
      </c>
      <c r="C141" s="65"/>
      <c r="D141" s="66"/>
      <c r="E141" s="66"/>
      <c r="F141" s="67"/>
      <c r="G141" s="68"/>
      <c r="H141" s="65"/>
      <c r="I141" s="66"/>
      <c r="J141" s="66"/>
      <c r="K141" s="153"/>
      <c r="L141" s="61"/>
      <c r="M141" s="59"/>
      <c r="N141" s="70"/>
      <c r="O141" s="66"/>
      <c r="P141" s="66"/>
      <c r="Q141" s="153"/>
      <c r="R141" s="61"/>
      <c r="S141" s="71"/>
      <c r="T141" s="27"/>
    </row>
    <row r="142" spans="1:20" ht="60">
      <c r="A142" s="63" t="s">
        <v>73</v>
      </c>
      <c r="B142" s="73" t="s">
        <v>167</v>
      </c>
      <c r="C142" s="65">
        <f>E142+F142</f>
        <v>2083.63</v>
      </c>
      <c r="D142" s="66"/>
      <c r="E142" s="66"/>
      <c r="F142" s="67">
        <v>2083.63</v>
      </c>
      <c r="G142" s="68"/>
      <c r="H142" s="65">
        <f>J142+K142</f>
        <v>446.847</v>
      </c>
      <c r="I142" s="66"/>
      <c r="J142" s="66">
        <v>0</v>
      </c>
      <c r="K142" s="153">
        <v>446.847</v>
      </c>
      <c r="L142" s="61"/>
      <c r="M142" s="69">
        <f t="shared" si="6"/>
        <v>21.445602146254373</v>
      </c>
      <c r="N142" s="70">
        <f>P142+Q142</f>
        <v>408.183</v>
      </c>
      <c r="O142" s="66"/>
      <c r="P142" s="66"/>
      <c r="Q142" s="153">
        <v>408.183</v>
      </c>
      <c r="R142" s="61"/>
      <c r="S142" s="62"/>
      <c r="T142" s="27"/>
    </row>
    <row r="143" spans="1:20" ht="120">
      <c r="A143" s="63" t="s">
        <v>194</v>
      </c>
      <c r="B143" s="95" t="s">
        <v>108</v>
      </c>
      <c r="C143" s="65"/>
      <c r="D143" s="66"/>
      <c r="E143" s="66"/>
      <c r="F143" s="67"/>
      <c r="G143" s="68"/>
      <c r="H143" s="65"/>
      <c r="I143" s="66"/>
      <c r="J143" s="66"/>
      <c r="K143" s="153"/>
      <c r="L143" s="61"/>
      <c r="M143" s="59"/>
      <c r="N143" s="70"/>
      <c r="O143" s="66"/>
      <c r="P143" s="66"/>
      <c r="Q143" s="153"/>
      <c r="R143" s="61"/>
      <c r="S143" s="71"/>
      <c r="T143" s="27"/>
    </row>
    <row r="144" spans="1:20" ht="60">
      <c r="A144" s="63" t="s">
        <v>195</v>
      </c>
      <c r="B144" s="95" t="s">
        <v>109</v>
      </c>
      <c r="C144" s="65"/>
      <c r="D144" s="66"/>
      <c r="E144" s="66"/>
      <c r="F144" s="67"/>
      <c r="G144" s="68"/>
      <c r="H144" s="65"/>
      <c r="I144" s="66"/>
      <c r="J144" s="66"/>
      <c r="K144" s="153"/>
      <c r="L144" s="61"/>
      <c r="M144" s="59"/>
      <c r="N144" s="70"/>
      <c r="O144" s="66"/>
      <c r="P144" s="66"/>
      <c r="Q144" s="153"/>
      <c r="R144" s="61"/>
      <c r="S144" s="71"/>
      <c r="T144" s="27"/>
    </row>
    <row r="145" spans="1:20" ht="60">
      <c r="A145" s="63" t="s">
        <v>196</v>
      </c>
      <c r="B145" s="95" t="s">
        <v>110</v>
      </c>
      <c r="C145" s="65"/>
      <c r="D145" s="66"/>
      <c r="E145" s="66"/>
      <c r="F145" s="67"/>
      <c r="G145" s="68"/>
      <c r="H145" s="65"/>
      <c r="I145" s="66"/>
      <c r="J145" s="66"/>
      <c r="K145" s="153"/>
      <c r="L145" s="61"/>
      <c r="M145" s="59"/>
      <c r="N145" s="70"/>
      <c r="O145" s="66"/>
      <c r="P145" s="66"/>
      <c r="Q145" s="153"/>
      <c r="R145" s="61"/>
      <c r="S145" s="71"/>
      <c r="T145" s="27"/>
    </row>
    <row r="146" spans="1:20" ht="180">
      <c r="A146" s="63" t="s">
        <v>203</v>
      </c>
      <c r="B146" s="95" t="s">
        <v>111</v>
      </c>
      <c r="C146" s="65"/>
      <c r="D146" s="66"/>
      <c r="E146" s="66"/>
      <c r="F146" s="67"/>
      <c r="G146" s="68"/>
      <c r="H146" s="65"/>
      <c r="I146" s="66"/>
      <c r="J146" s="66"/>
      <c r="K146" s="153"/>
      <c r="L146" s="61"/>
      <c r="M146" s="59"/>
      <c r="N146" s="70"/>
      <c r="O146" s="66"/>
      <c r="P146" s="66"/>
      <c r="Q146" s="153"/>
      <c r="R146" s="61"/>
      <c r="S146" s="71"/>
      <c r="T146" s="27"/>
    </row>
    <row r="147" spans="1:20" ht="72">
      <c r="A147" s="63" t="s">
        <v>204</v>
      </c>
      <c r="B147" s="64" t="s">
        <v>112</v>
      </c>
      <c r="C147" s="65"/>
      <c r="D147" s="66"/>
      <c r="E147" s="66"/>
      <c r="F147" s="67"/>
      <c r="G147" s="68"/>
      <c r="H147" s="65"/>
      <c r="I147" s="66"/>
      <c r="J147" s="66"/>
      <c r="K147" s="153"/>
      <c r="L147" s="61"/>
      <c r="M147" s="59"/>
      <c r="N147" s="70"/>
      <c r="O147" s="66"/>
      <c r="P147" s="66"/>
      <c r="Q147" s="153"/>
      <c r="R147" s="61"/>
      <c r="S147" s="71"/>
      <c r="T147" s="27"/>
    </row>
    <row r="148" spans="1:20" ht="113.25" customHeight="1">
      <c r="A148" s="63" t="s">
        <v>205</v>
      </c>
      <c r="B148" s="64" t="s">
        <v>183</v>
      </c>
      <c r="C148" s="65"/>
      <c r="D148" s="66"/>
      <c r="E148" s="66"/>
      <c r="F148" s="67"/>
      <c r="G148" s="68"/>
      <c r="H148" s="65"/>
      <c r="I148" s="66"/>
      <c r="J148" s="66"/>
      <c r="K148" s="153"/>
      <c r="L148" s="61"/>
      <c r="M148" s="59"/>
      <c r="N148" s="70"/>
      <c r="O148" s="66"/>
      <c r="P148" s="66"/>
      <c r="Q148" s="153"/>
      <c r="R148" s="61"/>
      <c r="S148" s="71"/>
      <c r="T148" s="27"/>
    </row>
    <row r="149" spans="1:20" ht="72.75" customHeight="1">
      <c r="A149" s="63" t="s">
        <v>74</v>
      </c>
      <c r="B149" s="95" t="s">
        <v>168</v>
      </c>
      <c r="C149" s="65">
        <f>E149+F149</f>
        <v>2083.63</v>
      </c>
      <c r="D149" s="66"/>
      <c r="E149" s="66"/>
      <c r="F149" s="67">
        <v>2083.63</v>
      </c>
      <c r="G149" s="68"/>
      <c r="H149" s="65">
        <f>J149+K149</f>
        <v>446.846</v>
      </c>
      <c r="I149" s="66"/>
      <c r="J149" s="66"/>
      <c r="K149" s="153">
        <v>446.846</v>
      </c>
      <c r="L149" s="61"/>
      <c r="M149" s="69">
        <f aca="true" t="shared" si="20" ref="M149:M209">H149/C149*100</f>
        <v>21.4455541530886</v>
      </c>
      <c r="N149" s="70">
        <f>P149+Q149</f>
        <v>408.183</v>
      </c>
      <c r="O149" s="66"/>
      <c r="P149" s="66"/>
      <c r="Q149" s="153">
        <v>408.183</v>
      </c>
      <c r="R149" s="61"/>
      <c r="S149" s="71">
        <f aca="true" t="shared" si="21" ref="S149:S209">N149/C149*100</f>
        <v>19.589994384799603</v>
      </c>
      <c r="T149" s="27"/>
    </row>
    <row r="150" spans="1:20" ht="87" customHeight="1">
      <c r="A150" s="63" t="s">
        <v>194</v>
      </c>
      <c r="B150" s="64" t="s">
        <v>184</v>
      </c>
      <c r="C150" s="65"/>
      <c r="D150" s="66"/>
      <c r="E150" s="66"/>
      <c r="F150" s="67"/>
      <c r="G150" s="68"/>
      <c r="H150" s="65"/>
      <c r="I150" s="66"/>
      <c r="J150" s="66"/>
      <c r="K150" s="153"/>
      <c r="L150" s="61"/>
      <c r="M150" s="59"/>
      <c r="N150" s="70"/>
      <c r="O150" s="66"/>
      <c r="P150" s="66"/>
      <c r="Q150" s="153"/>
      <c r="R150" s="61"/>
      <c r="S150" s="71"/>
      <c r="T150" s="27"/>
    </row>
    <row r="151" spans="1:20" ht="167.25" customHeight="1">
      <c r="A151" s="63" t="s">
        <v>195</v>
      </c>
      <c r="B151" s="95" t="s">
        <v>185</v>
      </c>
      <c r="C151" s="65"/>
      <c r="D151" s="66"/>
      <c r="E151" s="66"/>
      <c r="F151" s="67"/>
      <c r="G151" s="68"/>
      <c r="H151" s="65"/>
      <c r="I151" s="66"/>
      <c r="J151" s="66"/>
      <c r="K151" s="153"/>
      <c r="L151" s="61"/>
      <c r="M151" s="59"/>
      <c r="N151" s="70"/>
      <c r="O151" s="66"/>
      <c r="P151" s="66"/>
      <c r="Q151" s="153"/>
      <c r="R151" s="61"/>
      <c r="S151" s="71"/>
      <c r="T151" s="27"/>
    </row>
    <row r="152" spans="1:20" ht="36">
      <c r="A152" s="63" t="s">
        <v>196</v>
      </c>
      <c r="B152" s="95" t="s">
        <v>113</v>
      </c>
      <c r="C152" s="65"/>
      <c r="D152" s="66"/>
      <c r="E152" s="66"/>
      <c r="F152" s="67"/>
      <c r="G152" s="68"/>
      <c r="H152" s="65"/>
      <c r="I152" s="66"/>
      <c r="J152" s="66"/>
      <c r="K152" s="153"/>
      <c r="L152" s="61"/>
      <c r="M152" s="59"/>
      <c r="N152" s="70"/>
      <c r="O152" s="66"/>
      <c r="P152" s="66"/>
      <c r="Q152" s="153"/>
      <c r="R152" s="61"/>
      <c r="S152" s="71"/>
      <c r="T152" s="27"/>
    </row>
    <row r="153" spans="1:20" ht="52.5" customHeight="1">
      <c r="A153" s="63" t="s">
        <v>75</v>
      </c>
      <c r="B153" s="95" t="s">
        <v>169</v>
      </c>
      <c r="C153" s="65"/>
      <c r="D153" s="66"/>
      <c r="E153" s="66"/>
      <c r="F153" s="67"/>
      <c r="G153" s="68"/>
      <c r="H153" s="65"/>
      <c r="I153" s="66"/>
      <c r="J153" s="66"/>
      <c r="K153" s="153"/>
      <c r="L153" s="61"/>
      <c r="M153" s="59"/>
      <c r="N153" s="70"/>
      <c r="O153" s="66"/>
      <c r="P153" s="66"/>
      <c r="Q153" s="153"/>
      <c r="R153" s="61"/>
      <c r="S153" s="71"/>
      <c r="T153" s="27"/>
    </row>
    <row r="154" spans="1:20" ht="72">
      <c r="A154" s="63" t="s">
        <v>194</v>
      </c>
      <c r="B154" s="95" t="s">
        <v>114</v>
      </c>
      <c r="C154" s="65"/>
      <c r="D154" s="66"/>
      <c r="E154" s="66"/>
      <c r="F154" s="67"/>
      <c r="G154" s="68"/>
      <c r="H154" s="65"/>
      <c r="I154" s="66"/>
      <c r="J154" s="66"/>
      <c r="K154" s="153"/>
      <c r="L154" s="61"/>
      <c r="M154" s="59"/>
      <c r="N154" s="70"/>
      <c r="O154" s="66"/>
      <c r="P154" s="66"/>
      <c r="Q154" s="153"/>
      <c r="R154" s="61"/>
      <c r="S154" s="71"/>
      <c r="T154" s="27"/>
    </row>
    <row r="155" spans="1:20" ht="39.75" customHeight="1">
      <c r="A155" s="63" t="s">
        <v>195</v>
      </c>
      <c r="B155" s="95" t="s">
        <v>115</v>
      </c>
      <c r="C155" s="65"/>
      <c r="D155" s="66"/>
      <c r="E155" s="66"/>
      <c r="F155" s="67"/>
      <c r="G155" s="68"/>
      <c r="H155" s="65"/>
      <c r="I155" s="66"/>
      <c r="J155" s="66"/>
      <c r="K155" s="153"/>
      <c r="L155" s="61"/>
      <c r="M155" s="59"/>
      <c r="N155" s="70"/>
      <c r="O155" s="66"/>
      <c r="P155" s="66"/>
      <c r="Q155" s="153"/>
      <c r="R155" s="61"/>
      <c r="S155" s="71"/>
      <c r="T155" s="27"/>
    </row>
    <row r="156" spans="1:20" ht="48">
      <c r="A156" s="63" t="s">
        <v>196</v>
      </c>
      <c r="B156" s="95" t="s">
        <v>116</v>
      </c>
      <c r="C156" s="65"/>
      <c r="D156" s="66"/>
      <c r="E156" s="66"/>
      <c r="F156" s="67"/>
      <c r="G156" s="68"/>
      <c r="H156" s="65"/>
      <c r="I156" s="66"/>
      <c r="J156" s="66"/>
      <c r="K156" s="153"/>
      <c r="L156" s="61"/>
      <c r="M156" s="59"/>
      <c r="N156" s="70"/>
      <c r="O156" s="66"/>
      <c r="P156" s="66"/>
      <c r="Q156" s="153"/>
      <c r="R156" s="61"/>
      <c r="S156" s="71"/>
      <c r="T156" s="27"/>
    </row>
    <row r="157" spans="1:20" ht="90" customHeight="1">
      <c r="A157" s="63" t="s">
        <v>76</v>
      </c>
      <c r="B157" s="64" t="s">
        <v>170</v>
      </c>
      <c r="C157" s="65">
        <f>E157+F157</f>
        <v>2440.099</v>
      </c>
      <c r="D157" s="66"/>
      <c r="E157" s="66"/>
      <c r="F157" s="67">
        <v>2440.099</v>
      </c>
      <c r="G157" s="68"/>
      <c r="H157" s="65">
        <f>J157+K157</f>
        <v>326.761</v>
      </c>
      <c r="I157" s="66"/>
      <c r="J157" s="66"/>
      <c r="K157" s="153">
        <v>326.761</v>
      </c>
      <c r="L157" s="61"/>
      <c r="M157" s="69">
        <f t="shared" si="20"/>
        <v>13.391300926724695</v>
      </c>
      <c r="N157" s="70">
        <f>P157+Q157</f>
        <v>284.191</v>
      </c>
      <c r="O157" s="66"/>
      <c r="P157" s="66"/>
      <c r="Q157" s="153">
        <v>284.191</v>
      </c>
      <c r="R157" s="61"/>
      <c r="S157" s="71">
        <f>N157/C157*100</f>
        <v>11.646699580631768</v>
      </c>
      <c r="T157" s="27"/>
    </row>
    <row r="158" spans="1:20" ht="97.5" customHeight="1">
      <c r="A158" s="63" t="s">
        <v>194</v>
      </c>
      <c r="B158" s="95" t="s">
        <v>189</v>
      </c>
      <c r="C158" s="65"/>
      <c r="D158" s="66"/>
      <c r="E158" s="66"/>
      <c r="F158" s="67"/>
      <c r="G158" s="68"/>
      <c r="H158" s="65"/>
      <c r="I158" s="66"/>
      <c r="J158" s="66"/>
      <c r="K158" s="153"/>
      <c r="L158" s="61"/>
      <c r="M158" s="59"/>
      <c r="N158" s="70"/>
      <c r="O158" s="66"/>
      <c r="P158" s="66"/>
      <c r="Q158" s="153"/>
      <c r="R158" s="61"/>
      <c r="S158" s="71"/>
      <c r="T158" s="27"/>
    </row>
    <row r="159" spans="1:20" ht="148.5" customHeight="1">
      <c r="A159" s="63" t="s">
        <v>195</v>
      </c>
      <c r="B159" s="95" t="s">
        <v>117</v>
      </c>
      <c r="C159" s="65"/>
      <c r="D159" s="66"/>
      <c r="E159" s="66"/>
      <c r="F159" s="67"/>
      <c r="G159" s="68"/>
      <c r="H159" s="65"/>
      <c r="I159" s="66"/>
      <c r="J159" s="66"/>
      <c r="K159" s="153"/>
      <c r="L159" s="61"/>
      <c r="M159" s="59"/>
      <c r="N159" s="70"/>
      <c r="O159" s="66"/>
      <c r="P159" s="66"/>
      <c r="Q159" s="153"/>
      <c r="R159" s="61"/>
      <c r="S159" s="71"/>
      <c r="T159" s="27"/>
    </row>
    <row r="160" spans="1:20" ht="48">
      <c r="A160" s="63" t="s">
        <v>196</v>
      </c>
      <c r="B160" s="95" t="s">
        <v>118</v>
      </c>
      <c r="C160" s="65"/>
      <c r="D160" s="66"/>
      <c r="E160" s="66"/>
      <c r="F160" s="67"/>
      <c r="G160" s="68"/>
      <c r="H160" s="65"/>
      <c r="I160" s="66"/>
      <c r="J160" s="66"/>
      <c r="K160" s="153"/>
      <c r="L160" s="61"/>
      <c r="M160" s="59"/>
      <c r="N160" s="70"/>
      <c r="O160" s="66"/>
      <c r="P160" s="66"/>
      <c r="Q160" s="153"/>
      <c r="R160" s="61"/>
      <c r="S160" s="71"/>
      <c r="T160" s="27"/>
    </row>
    <row r="161" spans="1:20" ht="72">
      <c r="A161" s="63" t="s">
        <v>77</v>
      </c>
      <c r="B161" s="95" t="s">
        <v>171</v>
      </c>
      <c r="C161" s="65">
        <f>E161+F161</f>
        <v>275.379</v>
      </c>
      <c r="D161" s="66"/>
      <c r="E161" s="66"/>
      <c r="F161" s="67">
        <v>275.379</v>
      </c>
      <c r="G161" s="68"/>
      <c r="H161" s="65">
        <f>J161+K161</f>
        <v>28.004</v>
      </c>
      <c r="I161" s="66"/>
      <c r="J161" s="66"/>
      <c r="K161" s="153">
        <v>28.004</v>
      </c>
      <c r="L161" s="61"/>
      <c r="M161" s="69">
        <f t="shared" si="20"/>
        <v>10.169257641287098</v>
      </c>
      <c r="N161" s="70">
        <f>P161+Q161</f>
        <v>22.653</v>
      </c>
      <c r="O161" s="66"/>
      <c r="P161" s="66"/>
      <c r="Q161" s="153">
        <v>22.653</v>
      </c>
      <c r="R161" s="61"/>
      <c r="S161" s="71">
        <f t="shared" si="21"/>
        <v>8.226117459937031</v>
      </c>
      <c r="T161" s="27"/>
    </row>
    <row r="162" spans="1:20" ht="108">
      <c r="A162" s="63" t="s">
        <v>194</v>
      </c>
      <c r="B162" s="136" t="s">
        <v>62</v>
      </c>
      <c r="C162" s="65"/>
      <c r="D162" s="66"/>
      <c r="E162" s="66"/>
      <c r="F162" s="67"/>
      <c r="G162" s="68"/>
      <c r="H162" s="65"/>
      <c r="I162" s="66"/>
      <c r="J162" s="66"/>
      <c r="K162" s="153"/>
      <c r="L162" s="61"/>
      <c r="M162" s="59"/>
      <c r="N162" s="70"/>
      <c r="O162" s="66"/>
      <c r="P162" s="66"/>
      <c r="Q162" s="153"/>
      <c r="R162" s="61"/>
      <c r="S162" s="71"/>
      <c r="T162" s="27"/>
    </row>
    <row r="163" spans="1:20" ht="36">
      <c r="A163" s="63" t="s">
        <v>195</v>
      </c>
      <c r="B163" s="95" t="s">
        <v>63</v>
      </c>
      <c r="C163" s="65"/>
      <c r="D163" s="66"/>
      <c r="E163" s="66"/>
      <c r="F163" s="67"/>
      <c r="G163" s="68"/>
      <c r="H163" s="65"/>
      <c r="I163" s="66"/>
      <c r="J163" s="66"/>
      <c r="K163" s="153"/>
      <c r="L163" s="61"/>
      <c r="M163" s="59"/>
      <c r="N163" s="70"/>
      <c r="O163" s="66"/>
      <c r="P163" s="66"/>
      <c r="Q163" s="153"/>
      <c r="R163" s="61"/>
      <c r="S163" s="71"/>
      <c r="T163" s="27"/>
    </row>
    <row r="164" spans="1:20" ht="36">
      <c r="A164" s="63" t="s">
        <v>196</v>
      </c>
      <c r="B164" s="95" t="s">
        <v>64</v>
      </c>
      <c r="C164" s="65"/>
      <c r="D164" s="66"/>
      <c r="E164" s="66"/>
      <c r="F164" s="67"/>
      <c r="G164" s="68"/>
      <c r="H164" s="65"/>
      <c r="I164" s="66"/>
      <c r="J164" s="66"/>
      <c r="K164" s="153"/>
      <c r="L164" s="61"/>
      <c r="M164" s="59"/>
      <c r="N164" s="70"/>
      <c r="O164" s="66"/>
      <c r="P164" s="66"/>
      <c r="Q164" s="153"/>
      <c r="R164" s="61"/>
      <c r="S164" s="71"/>
      <c r="T164" s="27"/>
    </row>
    <row r="165" spans="1:20" ht="60">
      <c r="A165" s="63" t="s">
        <v>203</v>
      </c>
      <c r="B165" s="95" t="s">
        <v>65</v>
      </c>
      <c r="C165" s="65"/>
      <c r="D165" s="66"/>
      <c r="E165" s="66"/>
      <c r="F165" s="67"/>
      <c r="G165" s="68"/>
      <c r="H165" s="65"/>
      <c r="I165" s="66"/>
      <c r="J165" s="66"/>
      <c r="K165" s="153"/>
      <c r="L165" s="61"/>
      <c r="M165" s="59"/>
      <c r="N165" s="70"/>
      <c r="O165" s="66"/>
      <c r="P165" s="66"/>
      <c r="Q165" s="153"/>
      <c r="R165" s="61"/>
      <c r="S165" s="71"/>
      <c r="T165" s="27"/>
    </row>
    <row r="166" spans="1:20" ht="60">
      <c r="A166" s="63" t="s">
        <v>204</v>
      </c>
      <c r="B166" s="95" t="s">
        <v>69</v>
      </c>
      <c r="C166" s="65"/>
      <c r="D166" s="66"/>
      <c r="E166" s="66"/>
      <c r="F166" s="67"/>
      <c r="G166" s="68"/>
      <c r="H166" s="65"/>
      <c r="I166" s="66"/>
      <c r="J166" s="66"/>
      <c r="K166" s="153"/>
      <c r="L166" s="61"/>
      <c r="M166" s="59"/>
      <c r="N166" s="70"/>
      <c r="O166" s="66"/>
      <c r="P166" s="66"/>
      <c r="Q166" s="153"/>
      <c r="R166" s="61"/>
      <c r="S166" s="71"/>
      <c r="T166" s="27"/>
    </row>
    <row r="167" spans="1:20" ht="132" customHeight="1">
      <c r="A167" s="52" t="s">
        <v>40</v>
      </c>
      <c r="B167" s="53" t="s">
        <v>132</v>
      </c>
      <c r="C167" s="54">
        <f>C168+C173+C177</f>
        <v>12346.209</v>
      </c>
      <c r="D167" s="66"/>
      <c r="E167" s="66"/>
      <c r="F167" s="56">
        <f>F168+F173+F177</f>
        <v>12346.209</v>
      </c>
      <c r="G167" s="68"/>
      <c r="H167" s="54">
        <f>H168+H173+H177</f>
        <v>2843.483</v>
      </c>
      <c r="I167" s="66"/>
      <c r="J167" s="66"/>
      <c r="K167" s="154">
        <f>K168+K173+K177</f>
        <v>2843.483</v>
      </c>
      <c r="L167" s="61"/>
      <c r="M167" s="59">
        <f t="shared" si="20"/>
        <v>23.031223592602394</v>
      </c>
      <c r="N167" s="60">
        <f>N168+N173+N177</f>
        <v>1936.5190000000002</v>
      </c>
      <c r="O167" s="66"/>
      <c r="P167" s="66"/>
      <c r="Q167" s="154">
        <f>Q168+Q173+Q177</f>
        <v>1936.5190000000002</v>
      </c>
      <c r="R167" s="61"/>
      <c r="S167" s="62">
        <f t="shared" si="21"/>
        <v>15.68513055303049</v>
      </c>
      <c r="T167" s="27"/>
    </row>
    <row r="168" spans="1:20" ht="60">
      <c r="A168" s="63" t="s">
        <v>164</v>
      </c>
      <c r="B168" s="64" t="s">
        <v>172</v>
      </c>
      <c r="C168" s="65">
        <f>C169+C170+C171+C172</f>
        <v>10080.462</v>
      </c>
      <c r="D168" s="66"/>
      <c r="E168" s="66"/>
      <c r="F168" s="67">
        <f>F169+F170+F171+F172</f>
        <v>10080.462</v>
      </c>
      <c r="G168" s="68"/>
      <c r="H168" s="65">
        <f>H169+H170+H171+H172</f>
        <v>2419.247</v>
      </c>
      <c r="I168" s="66"/>
      <c r="J168" s="66"/>
      <c r="K168" s="153">
        <f>K169+K170+K171+K172</f>
        <v>2419.247</v>
      </c>
      <c r="L168" s="61"/>
      <c r="M168" s="69">
        <f t="shared" si="20"/>
        <v>23.999366298885903</v>
      </c>
      <c r="N168" s="70">
        <f>N169+N170+N171+N172</f>
        <v>1747.0990000000002</v>
      </c>
      <c r="O168" s="66"/>
      <c r="P168" s="66"/>
      <c r="Q168" s="153">
        <f>Q169+Q170+Q171+Q172</f>
        <v>1747.0990000000002</v>
      </c>
      <c r="R168" s="61"/>
      <c r="S168" s="71">
        <f t="shared" si="21"/>
        <v>17.33153698709444</v>
      </c>
      <c r="T168" s="27"/>
    </row>
    <row r="169" spans="1:20" ht="60">
      <c r="A169" s="63" t="s">
        <v>194</v>
      </c>
      <c r="B169" s="64" t="s">
        <v>47</v>
      </c>
      <c r="C169" s="65">
        <f>F169</f>
        <v>9386.311</v>
      </c>
      <c r="D169" s="66"/>
      <c r="E169" s="66"/>
      <c r="F169" s="67">
        <v>9386.311</v>
      </c>
      <c r="G169" s="68"/>
      <c r="H169" s="65">
        <f>K169</f>
        <v>2307.874</v>
      </c>
      <c r="I169" s="66"/>
      <c r="J169" s="66"/>
      <c r="K169" s="153">
        <v>2307.874</v>
      </c>
      <c r="L169" s="61"/>
      <c r="M169" s="69">
        <f t="shared" si="20"/>
        <v>24.58765749398246</v>
      </c>
      <c r="N169" s="70">
        <f>Q169</f>
        <v>1628.843</v>
      </c>
      <c r="O169" s="66"/>
      <c r="P169" s="66"/>
      <c r="Q169" s="153">
        <v>1628.843</v>
      </c>
      <c r="R169" s="61"/>
      <c r="S169" s="71">
        <f t="shared" si="21"/>
        <v>17.35338835459426</v>
      </c>
      <c r="T169" s="27"/>
    </row>
    <row r="170" spans="1:20" ht="24">
      <c r="A170" s="63" t="s">
        <v>195</v>
      </c>
      <c r="B170" s="64" t="s">
        <v>48</v>
      </c>
      <c r="C170" s="65">
        <f>F170</f>
        <v>233.939</v>
      </c>
      <c r="D170" s="66"/>
      <c r="E170" s="66"/>
      <c r="F170" s="67">
        <v>233.939</v>
      </c>
      <c r="G170" s="68"/>
      <c r="H170" s="65">
        <f>K170</f>
        <v>46.238</v>
      </c>
      <c r="I170" s="66"/>
      <c r="J170" s="66"/>
      <c r="K170" s="153">
        <v>46.238</v>
      </c>
      <c r="L170" s="61"/>
      <c r="M170" s="69">
        <f t="shared" si="20"/>
        <v>19.76498146952838</v>
      </c>
      <c r="N170" s="70">
        <f>Q170</f>
        <v>33.836</v>
      </c>
      <c r="O170" s="66"/>
      <c r="P170" s="66"/>
      <c r="Q170" s="153">
        <v>33.836</v>
      </c>
      <c r="R170" s="61"/>
      <c r="S170" s="71">
        <f t="shared" si="21"/>
        <v>14.463599485335921</v>
      </c>
      <c r="T170" s="27"/>
    </row>
    <row r="171" spans="1:20" ht="36">
      <c r="A171" s="63" t="s">
        <v>196</v>
      </c>
      <c r="B171" s="64" t="s">
        <v>49</v>
      </c>
      <c r="C171" s="65">
        <f>F171</f>
        <v>442.479</v>
      </c>
      <c r="D171" s="66"/>
      <c r="E171" s="66"/>
      <c r="F171" s="67">
        <v>442.479</v>
      </c>
      <c r="G171" s="68"/>
      <c r="H171" s="65">
        <f>K171</f>
        <v>65.135</v>
      </c>
      <c r="I171" s="66"/>
      <c r="J171" s="66"/>
      <c r="K171" s="153">
        <v>65.135</v>
      </c>
      <c r="L171" s="61"/>
      <c r="M171" s="69">
        <f t="shared" si="20"/>
        <v>14.720472609999572</v>
      </c>
      <c r="N171" s="70">
        <f>Q171</f>
        <v>84.42</v>
      </c>
      <c r="O171" s="66"/>
      <c r="P171" s="66"/>
      <c r="Q171" s="153">
        <v>84.42</v>
      </c>
      <c r="R171" s="61"/>
      <c r="S171" s="71">
        <f t="shared" si="21"/>
        <v>19.078871539666288</v>
      </c>
      <c r="T171" s="27"/>
    </row>
    <row r="172" spans="1:20" ht="48">
      <c r="A172" s="63" t="s">
        <v>203</v>
      </c>
      <c r="B172" s="64" t="s">
        <v>133</v>
      </c>
      <c r="C172" s="65">
        <f>F172</f>
        <v>17.733</v>
      </c>
      <c r="D172" s="66"/>
      <c r="E172" s="66"/>
      <c r="F172" s="67">
        <v>17.733</v>
      </c>
      <c r="G172" s="68"/>
      <c r="H172" s="65">
        <f>K172</f>
        <v>0</v>
      </c>
      <c r="I172" s="66"/>
      <c r="J172" s="66"/>
      <c r="K172" s="153">
        <v>0</v>
      </c>
      <c r="L172" s="61"/>
      <c r="M172" s="69">
        <f t="shared" si="20"/>
        <v>0</v>
      </c>
      <c r="N172" s="70">
        <f>Q172</f>
        <v>0</v>
      </c>
      <c r="O172" s="66"/>
      <c r="P172" s="66"/>
      <c r="Q172" s="153">
        <v>0</v>
      </c>
      <c r="R172" s="61"/>
      <c r="S172" s="71">
        <f t="shared" si="21"/>
        <v>0</v>
      </c>
      <c r="T172" s="27"/>
    </row>
    <row r="173" spans="1:20" ht="24">
      <c r="A173" s="63" t="s">
        <v>103</v>
      </c>
      <c r="B173" s="64" t="s">
        <v>51</v>
      </c>
      <c r="C173" s="65">
        <f>C174+C175+C176</f>
        <v>1469.718</v>
      </c>
      <c r="D173" s="66"/>
      <c r="E173" s="66"/>
      <c r="F173" s="67">
        <f>F174+F175+F176</f>
        <v>1469.718</v>
      </c>
      <c r="G173" s="68"/>
      <c r="H173" s="65">
        <f>H174+H175+H176</f>
        <v>290.87800000000004</v>
      </c>
      <c r="I173" s="66"/>
      <c r="J173" s="66"/>
      <c r="K173" s="153">
        <f>K174+K175+K176</f>
        <v>290.87800000000004</v>
      </c>
      <c r="L173" s="61"/>
      <c r="M173" s="69">
        <f t="shared" si="20"/>
        <v>19.79141576819499</v>
      </c>
      <c r="N173" s="70">
        <f>N174+N175+N176</f>
        <v>90.229</v>
      </c>
      <c r="O173" s="66"/>
      <c r="P173" s="66"/>
      <c r="Q173" s="153">
        <f>Q174+Q175+Q176</f>
        <v>90.229</v>
      </c>
      <c r="R173" s="61"/>
      <c r="S173" s="71">
        <f t="shared" si="21"/>
        <v>6.1392049359128755</v>
      </c>
      <c r="T173" s="27"/>
    </row>
    <row r="174" spans="1:20" ht="72">
      <c r="A174" s="63" t="s">
        <v>194</v>
      </c>
      <c r="B174" s="73" t="s">
        <v>52</v>
      </c>
      <c r="C174" s="65">
        <f>F174</f>
        <v>359.838</v>
      </c>
      <c r="D174" s="66"/>
      <c r="E174" s="66"/>
      <c r="F174" s="67">
        <v>359.838</v>
      </c>
      <c r="G174" s="68"/>
      <c r="H174" s="65">
        <f>K174</f>
        <v>130.179</v>
      </c>
      <c r="I174" s="66"/>
      <c r="J174" s="66"/>
      <c r="K174" s="153">
        <v>130.179</v>
      </c>
      <c r="L174" s="61"/>
      <c r="M174" s="69">
        <f t="shared" si="20"/>
        <v>36.17711303419872</v>
      </c>
      <c r="N174" s="70">
        <f>Q174</f>
        <v>49.438</v>
      </c>
      <c r="O174" s="66"/>
      <c r="P174" s="66"/>
      <c r="Q174" s="153">
        <v>49.438</v>
      </c>
      <c r="R174" s="61"/>
      <c r="S174" s="71">
        <f t="shared" si="21"/>
        <v>13.738960309917239</v>
      </c>
      <c r="T174" s="27"/>
    </row>
    <row r="175" spans="1:20" ht="60">
      <c r="A175" s="63" t="s">
        <v>195</v>
      </c>
      <c r="B175" s="73" t="s">
        <v>53</v>
      </c>
      <c r="C175" s="65">
        <f>F175</f>
        <v>40</v>
      </c>
      <c r="D175" s="66"/>
      <c r="E175" s="66"/>
      <c r="F175" s="67">
        <v>40</v>
      </c>
      <c r="G175" s="68"/>
      <c r="H175" s="65">
        <f>K175</f>
        <v>0</v>
      </c>
      <c r="I175" s="66"/>
      <c r="J175" s="66"/>
      <c r="K175" s="153">
        <v>0</v>
      </c>
      <c r="L175" s="61"/>
      <c r="M175" s="69">
        <v>0</v>
      </c>
      <c r="N175" s="70">
        <f>Q175</f>
        <v>0</v>
      </c>
      <c r="O175" s="66"/>
      <c r="P175" s="66"/>
      <c r="Q175" s="153">
        <v>0</v>
      </c>
      <c r="R175" s="61"/>
      <c r="S175" s="71">
        <v>0</v>
      </c>
      <c r="T175" s="27"/>
    </row>
    <row r="176" spans="1:20" ht="36">
      <c r="A176" s="63" t="s">
        <v>196</v>
      </c>
      <c r="B176" s="73" t="s">
        <v>54</v>
      </c>
      <c r="C176" s="65">
        <f>F176</f>
        <v>1069.88</v>
      </c>
      <c r="D176" s="66"/>
      <c r="E176" s="66"/>
      <c r="F176" s="67">
        <v>1069.88</v>
      </c>
      <c r="G176" s="68"/>
      <c r="H176" s="65">
        <f>K176</f>
        <v>160.699</v>
      </c>
      <c r="I176" s="66"/>
      <c r="J176" s="66"/>
      <c r="K176" s="153">
        <v>160.699</v>
      </c>
      <c r="L176" s="61"/>
      <c r="M176" s="69">
        <f t="shared" si="20"/>
        <v>15.020282648521329</v>
      </c>
      <c r="N176" s="70">
        <f>Q176</f>
        <v>40.791</v>
      </c>
      <c r="O176" s="66"/>
      <c r="P176" s="66"/>
      <c r="Q176" s="153">
        <v>40.791</v>
      </c>
      <c r="R176" s="61"/>
      <c r="S176" s="71">
        <f t="shared" si="21"/>
        <v>3.8126705798781164</v>
      </c>
      <c r="T176" s="27"/>
    </row>
    <row r="177" spans="1:20" ht="36">
      <c r="A177" s="63" t="s">
        <v>104</v>
      </c>
      <c r="B177" s="73" t="s">
        <v>56</v>
      </c>
      <c r="C177" s="65">
        <f>C178+C179</f>
        <v>796.029</v>
      </c>
      <c r="D177" s="66"/>
      <c r="E177" s="66"/>
      <c r="F177" s="67">
        <f>F178+F179</f>
        <v>796.029</v>
      </c>
      <c r="G177" s="68"/>
      <c r="H177" s="65">
        <f>H178+H179</f>
        <v>133.358</v>
      </c>
      <c r="I177" s="66"/>
      <c r="J177" s="66"/>
      <c r="K177" s="153">
        <f>K178+K179</f>
        <v>133.358</v>
      </c>
      <c r="L177" s="61"/>
      <c r="M177" s="69">
        <f t="shared" si="20"/>
        <v>16.752907243329076</v>
      </c>
      <c r="N177" s="70">
        <f>N178+N179</f>
        <v>99.191</v>
      </c>
      <c r="O177" s="66"/>
      <c r="P177" s="66"/>
      <c r="Q177" s="153">
        <f>Q178+Q179</f>
        <v>99.191</v>
      </c>
      <c r="R177" s="61"/>
      <c r="S177" s="71">
        <f t="shared" si="21"/>
        <v>12.460726933315245</v>
      </c>
      <c r="T177" s="27"/>
    </row>
    <row r="178" spans="1:20" ht="48">
      <c r="A178" s="63" t="s">
        <v>194</v>
      </c>
      <c r="B178" s="73" t="s">
        <v>57</v>
      </c>
      <c r="C178" s="65">
        <f aca="true" t="shared" si="22" ref="C178:C189">F178</f>
        <v>301.29</v>
      </c>
      <c r="D178" s="66"/>
      <c r="E178" s="66"/>
      <c r="F178" s="67">
        <v>301.29</v>
      </c>
      <c r="G178" s="68"/>
      <c r="H178" s="65">
        <f aca="true" t="shared" si="23" ref="H178:H189">K178</f>
        <v>38.103</v>
      </c>
      <c r="I178" s="66"/>
      <c r="J178" s="66"/>
      <c r="K178" s="153">
        <v>38.103</v>
      </c>
      <c r="L178" s="61"/>
      <c r="M178" s="69">
        <f t="shared" si="20"/>
        <v>12.646619535995221</v>
      </c>
      <c r="N178" s="70">
        <f aca="true" t="shared" si="24" ref="N178:N189">Q178</f>
        <v>17.219</v>
      </c>
      <c r="O178" s="66"/>
      <c r="P178" s="66"/>
      <c r="Q178" s="153">
        <v>17.219</v>
      </c>
      <c r="R178" s="61"/>
      <c r="S178" s="71">
        <f t="shared" si="21"/>
        <v>5.715091772046865</v>
      </c>
      <c r="T178" s="27"/>
    </row>
    <row r="179" spans="1:20" ht="36">
      <c r="A179" s="63" t="s">
        <v>195</v>
      </c>
      <c r="B179" s="97" t="s">
        <v>58</v>
      </c>
      <c r="C179" s="65">
        <f t="shared" si="22"/>
        <v>494.739</v>
      </c>
      <c r="D179" s="66"/>
      <c r="E179" s="66"/>
      <c r="F179" s="67">
        <v>494.739</v>
      </c>
      <c r="G179" s="68"/>
      <c r="H179" s="65">
        <f t="shared" si="23"/>
        <v>95.255</v>
      </c>
      <c r="I179" s="66"/>
      <c r="J179" s="66"/>
      <c r="K179" s="153">
        <v>95.255</v>
      </c>
      <c r="L179" s="61"/>
      <c r="M179" s="69">
        <f t="shared" si="20"/>
        <v>19.253586234357915</v>
      </c>
      <c r="N179" s="70">
        <f t="shared" si="24"/>
        <v>81.972</v>
      </c>
      <c r="O179" s="66"/>
      <c r="P179" s="66"/>
      <c r="Q179" s="153">
        <v>81.972</v>
      </c>
      <c r="R179" s="61"/>
      <c r="S179" s="71">
        <f t="shared" si="21"/>
        <v>16.568736242746173</v>
      </c>
      <c r="T179" s="27"/>
    </row>
    <row r="180" spans="1:20" ht="132">
      <c r="A180" s="52" t="s">
        <v>273</v>
      </c>
      <c r="B180" s="53" t="s">
        <v>279</v>
      </c>
      <c r="C180" s="54">
        <f t="shared" si="22"/>
        <v>6238.701</v>
      </c>
      <c r="D180" s="55"/>
      <c r="E180" s="55"/>
      <c r="F180" s="56">
        <f>F181+F186+F188</f>
        <v>6238.701</v>
      </c>
      <c r="G180" s="57"/>
      <c r="H180" s="54">
        <f t="shared" si="23"/>
        <v>1285.0159999999998</v>
      </c>
      <c r="I180" s="55"/>
      <c r="J180" s="55"/>
      <c r="K180" s="154">
        <f>K181+K186+K188</f>
        <v>1285.0159999999998</v>
      </c>
      <c r="L180" s="58"/>
      <c r="M180" s="59">
        <f t="shared" si="20"/>
        <v>20.597492971693946</v>
      </c>
      <c r="N180" s="60">
        <f t="shared" si="24"/>
        <v>1000.6579999999999</v>
      </c>
      <c r="O180" s="55"/>
      <c r="P180" s="55"/>
      <c r="Q180" s="154">
        <f>Q181+Q186+Q188</f>
        <v>1000.6579999999999</v>
      </c>
      <c r="R180" s="61"/>
      <c r="S180" s="62">
        <f t="shared" si="21"/>
        <v>16.039524894685606</v>
      </c>
      <c r="T180" s="27"/>
    </row>
    <row r="181" spans="1:20" ht="72">
      <c r="A181" s="63" t="s">
        <v>46</v>
      </c>
      <c r="B181" s="64" t="s">
        <v>173</v>
      </c>
      <c r="C181" s="65">
        <f t="shared" si="22"/>
        <v>5700.701</v>
      </c>
      <c r="D181" s="66"/>
      <c r="E181" s="66"/>
      <c r="F181" s="67">
        <f>F182+F183+F184+F185</f>
        <v>5700.701</v>
      </c>
      <c r="G181" s="68"/>
      <c r="H181" s="65">
        <f t="shared" si="23"/>
        <v>1181.3519999999999</v>
      </c>
      <c r="I181" s="66"/>
      <c r="J181" s="66"/>
      <c r="K181" s="153">
        <f>K182+K183+K184+K185</f>
        <v>1181.3519999999999</v>
      </c>
      <c r="L181" s="61"/>
      <c r="M181" s="69">
        <f t="shared" si="20"/>
        <v>20.72292512797987</v>
      </c>
      <c r="N181" s="70">
        <f t="shared" si="24"/>
        <v>897.18</v>
      </c>
      <c r="O181" s="66"/>
      <c r="P181" s="66"/>
      <c r="Q181" s="153">
        <f>Q182+Q183+Q184+Q185</f>
        <v>897.18</v>
      </c>
      <c r="R181" s="61"/>
      <c r="S181" s="71">
        <f t="shared" si="21"/>
        <v>15.73806449417361</v>
      </c>
      <c r="T181" s="27"/>
    </row>
    <row r="182" spans="1:20" ht="60">
      <c r="A182" s="63" t="s">
        <v>194</v>
      </c>
      <c r="B182" s="64" t="s">
        <v>47</v>
      </c>
      <c r="C182" s="65">
        <f t="shared" si="22"/>
        <v>4064.68</v>
      </c>
      <c r="D182" s="66"/>
      <c r="E182" s="66"/>
      <c r="F182" s="67">
        <v>4064.68</v>
      </c>
      <c r="G182" s="68"/>
      <c r="H182" s="65">
        <f t="shared" si="23"/>
        <v>890.935</v>
      </c>
      <c r="I182" s="66"/>
      <c r="J182" s="66"/>
      <c r="K182" s="153">
        <v>890.935</v>
      </c>
      <c r="L182" s="61"/>
      <c r="M182" s="69">
        <f t="shared" si="20"/>
        <v>21.918945648857964</v>
      </c>
      <c r="N182" s="70">
        <f t="shared" si="24"/>
        <v>632.262</v>
      </c>
      <c r="O182" s="66"/>
      <c r="P182" s="66"/>
      <c r="Q182" s="153">
        <v>632.262</v>
      </c>
      <c r="R182" s="61"/>
      <c r="S182" s="71">
        <f t="shared" si="21"/>
        <v>15.555025241839454</v>
      </c>
      <c r="T182" s="27"/>
    </row>
    <row r="183" spans="1:20" ht="25.5" customHeight="1">
      <c r="A183" s="63" t="s">
        <v>195</v>
      </c>
      <c r="B183" s="64" t="s">
        <v>48</v>
      </c>
      <c r="C183" s="65">
        <f t="shared" si="22"/>
        <v>1372.021</v>
      </c>
      <c r="D183" s="66"/>
      <c r="E183" s="66"/>
      <c r="F183" s="67">
        <v>1372.021</v>
      </c>
      <c r="G183" s="68"/>
      <c r="H183" s="65">
        <f t="shared" si="23"/>
        <v>228.077</v>
      </c>
      <c r="I183" s="66"/>
      <c r="J183" s="66"/>
      <c r="K183" s="153">
        <v>228.077</v>
      </c>
      <c r="L183" s="61"/>
      <c r="M183" s="69">
        <f t="shared" si="20"/>
        <v>16.623433606336928</v>
      </c>
      <c r="N183" s="70">
        <f t="shared" si="24"/>
        <v>221.936</v>
      </c>
      <c r="O183" s="66"/>
      <c r="P183" s="66"/>
      <c r="Q183" s="153">
        <v>221.936</v>
      </c>
      <c r="R183" s="61"/>
      <c r="S183" s="71">
        <f t="shared" si="21"/>
        <v>16.175845704985566</v>
      </c>
      <c r="T183" s="27"/>
    </row>
    <row r="184" spans="1:20" ht="36">
      <c r="A184" s="63" t="s">
        <v>196</v>
      </c>
      <c r="B184" s="64" t="s">
        <v>49</v>
      </c>
      <c r="C184" s="65">
        <f t="shared" si="22"/>
        <v>2</v>
      </c>
      <c r="D184" s="66"/>
      <c r="E184" s="66"/>
      <c r="F184" s="67">
        <v>2</v>
      </c>
      <c r="G184" s="68"/>
      <c r="H184" s="65">
        <f t="shared" si="23"/>
        <v>0</v>
      </c>
      <c r="I184" s="66"/>
      <c r="J184" s="66"/>
      <c r="K184" s="153">
        <v>0</v>
      </c>
      <c r="L184" s="61"/>
      <c r="M184" s="69">
        <f t="shared" si="20"/>
        <v>0</v>
      </c>
      <c r="N184" s="70">
        <f t="shared" si="24"/>
        <v>0</v>
      </c>
      <c r="O184" s="66"/>
      <c r="P184" s="66"/>
      <c r="Q184" s="153">
        <v>0</v>
      </c>
      <c r="R184" s="61"/>
      <c r="S184" s="71">
        <f t="shared" si="21"/>
        <v>0</v>
      </c>
      <c r="T184" s="27"/>
    </row>
    <row r="185" spans="1:20" ht="91.5" customHeight="1">
      <c r="A185" s="63" t="s">
        <v>203</v>
      </c>
      <c r="B185" s="95" t="s">
        <v>59</v>
      </c>
      <c r="C185" s="65">
        <f t="shared" si="22"/>
        <v>262</v>
      </c>
      <c r="D185" s="66"/>
      <c r="E185" s="66"/>
      <c r="F185" s="67">
        <v>262</v>
      </c>
      <c r="G185" s="68"/>
      <c r="H185" s="65">
        <f t="shared" si="23"/>
        <v>62.34</v>
      </c>
      <c r="I185" s="66"/>
      <c r="J185" s="66"/>
      <c r="K185" s="153">
        <v>62.34</v>
      </c>
      <c r="L185" s="61"/>
      <c r="M185" s="69">
        <f t="shared" si="20"/>
        <v>23.793893129770993</v>
      </c>
      <c r="N185" s="70">
        <f t="shared" si="24"/>
        <v>42.982</v>
      </c>
      <c r="O185" s="66"/>
      <c r="P185" s="66"/>
      <c r="Q185" s="153">
        <v>42.982</v>
      </c>
      <c r="R185" s="61"/>
      <c r="S185" s="71">
        <f t="shared" si="21"/>
        <v>16.405343511450383</v>
      </c>
      <c r="T185" s="27"/>
    </row>
    <row r="186" spans="1:20" ht="36">
      <c r="A186" s="63" t="s">
        <v>50</v>
      </c>
      <c r="B186" s="87" t="s">
        <v>38</v>
      </c>
      <c r="C186" s="65">
        <f t="shared" si="22"/>
        <v>450.81</v>
      </c>
      <c r="D186" s="66"/>
      <c r="E186" s="66"/>
      <c r="F186" s="67">
        <f>F187</f>
        <v>450.81</v>
      </c>
      <c r="G186" s="68"/>
      <c r="H186" s="65">
        <f t="shared" si="23"/>
        <v>101.984</v>
      </c>
      <c r="I186" s="66"/>
      <c r="J186" s="66"/>
      <c r="K186" s="153">
        <f>K187</f>
        <v>101.984</v>
      </c>
      <c r="L186" s="61"/>
      <c r="M186" s="69">
        <f t="shared" si="20"/>
        <v>22.62239080765733</v>
      </c>
      <c r="N186" s="70">
        <f t="shared" si="24"/>
        <v>101.798</v>
      </c>
      <c r="O186" s="66"/>
      <c r="P186" s="66"/>
      <c r="Q186" s="153">
        <f>Q187</f>
        <v>101.798</v>
      </c>
      <c r="R186" s="61"/>
      <c r="S186" s="71">
        <f t="shared" si="21"/>
        <v>22.581131740644615</v>
      </c>
      <c r="T186" s="27"/>
    </row>
    <row r="187" spans="1:20" ht="60">
      <c r="A187" s="63" t="s">
        <v>194</v>
      </c>
      <c r="B187" s="64" t="s">
        <v>39</v>
      </c>
      <c r="C187" s="65">
        <f t="shared" si="22"/>
        <v>450.81</v>
      </c>
      <c r="D187" s="66"/>
      <c r="E187" s="66"/>
      <c r="F187" s="67">
        <v>450.81</v>
      </c>
      <c r="G187" s="68"/>
      <c r="H187" s="65">
        <f t="shared" si="23"/>
        <v>101.984</v>
      </c>
      <c r="I187" s="66"/>
      <c r="J187" s="66"/>
      <c r="K187" s="153">
        <v>101.984</v>
      </c>
      <c r="L187" s="61"/>
      <c r="M187" s="69">
        <f t="shared" si="20"/>
        <v>22.62239080765733</v>
      </c>
      <c r="N187" s="70">
        <f t="shared" si="24"/>
        <v>101.798</v>
      </c>
      <c r="O187" s="66"/>
      <c r="P187" s="66"/>
      <c r="Q187" s="153">
        <v>101.798</v>
      </c>
      <c r="R187" s="61"/>
      <c r="S187" s="71">
        <f t="shared" si="21"/>
        <v>22.581131740644615</v>
      </c>
      <c r="T187" s="27"/>
    </row>
    <row r="188" spans="1:20" ht="48">
      <c r="A188" s="63" t="s">
        <v>55</v>
      </c>
      <c r="B188" s="96" t="s">
        <v>36</v>
      </c>
      <c r="C188" s="65">
        <f t="shared" si="22"/>
        <v>87.19</v>
      </c>
      <c r="D188" s="66"/>
      <c r="E188" s="66"/>
      <c r="F188" s="67">
        <f>F189</f>
        <v>87.19</v>
      </c>
      <c r="G188" s="68"/>
      <c r="H188" s="65">
        <f t="shared" si="23"/>
        <v>1.68</v>
      </c>
      <c r="I188" s="66"/>
      <c r="J188" s="66"/>
      <c r="K188" s="153">
        <f>K189</f>
        <v>1.68</v>
      </c>
      <c r="L188" s="61"/>
      <c r="M188" s="69">
        <f t="shared" si="20"/>
        <v>1.9268264709255647</v>
      </c>
      <c r="N188" s="70">
        <f t="shared" si="24"/>
        <v>1.68</v>
      </c>
      <c r="O188" s="66"/>
      <c r="P188" s="66"/>
      <c r="Q188" s="153">
        <f>Q189</f>
        <v>1.68</v>
      </c>
      <c r="R188" s="61"/>
      <c r="S188" s="71">
        <f t="shared" si="21"/>
        <v>1.9268264709255647</v>
      </c>
      <c r="T188" s="27"/>
    </row>
    <row r="189" spans="1:20" ht="48">
      <c r="A189" s="63" t="s">
        <v>194</v>
      </c>
      <c r="B189" s="73" t="s">
        <v>57</v>
      </c>
      <c r="C189" s="65">
        <f t="shared" si="22"/>
        <v>87.19</v>
      </c>
      <c r="D189" s="66"/>
      <c r="E189" s="66"/>
      <c r="F189" s="67">
        <v>87.19</v>
      </c>
      <c r="G189" s="68"/>
      <c r="H189" s="65">
        <f t="shared" si="23"/>
        <v>1.68</v>
      </c>
      <c r="I189" s="66"/>
      <c r="J189" s="66"/>
      <c r="K189" s="153">
        <v>1.68</v>
      </c>
      <c r="L189" s="61"/>
      <c r="M189" s="69">
        <f t="shared" si="20"/>
        <v>1.9268264709255647</v>
      </c>
      <c r="N189" s="70">
        <f t="shared" si="24"/>
        <v>1.68</v>
      </c>
      <c r="O189" s="66"/>
      <c r="P189" s="66"/>
      <c r="Q189" s="153">
        <v>1.68</v>
      </c>
      <c r="R189" s="61"/>
      <c r="S189" s="71">
        <f t="shared" si="21"/>
        <v>1.9268264709255647</v>
      </c>
      <c r="T189" s="27"/>
    </row>
    <row r="190" spans="1:20" ht="108">
      <c r="A190" s="52" t="s">
        <v>78</v>
      </c>
      <c r="B190" s="53" t="s">
        <v>66</v>
      </c>
      <c r="C190" s="54">
        <f aca="true" t="shared" si="25" ref="C190:C206">F190</f>
        <v>4635.2300000000005</v>
      </c>
      <c r="D190" s="55"/>
      <c r="E190" s="55"/>
      <c r="F190" s="56">
        <f>F191+F194</f>
        <v>4635.2300000000005</v>
      </c>
      <c r="G190" s="57"/>
      <c r="H190" s="54">
        <f aca="true" t="shared" si="26" ref="H190:H202">K190</f>
        <v>963.818</v>
      </c>
      <c r="I190" s="55"/>
      <c r="J190" s="55"/>
      <c r="K190" s="154">
        <f>K191+K194</f>
        <v>963.818</v>
      </c>
      <c r="L190" s="58"/>
      <c r="M190" s="59">
        <f t="shared" si="20"/>
        <v>20.793315542055087</v>
      </c>
      <c r="N190" s="60">
        <f aca="true" t="shared" si="27" ref="N190:N202">Q190</f>
        <v>963.818</v>
      </c>
      <c r="O190" s="55"/>
      <c r="P190" s="55"/>
      <c r="Q190" s="154">
        <f>Q191+Q194</f>
        <v>963.818</v>
      </c>
      <c r="R190" s="61"/>
      <c r="S190" s="62">
        <f t="shared" si="21"/>
        <v>20.793315542055087</v>
      </c>
      <c r="T190" s="27"/>
    </row>
    <row r="191" spans="1:20" ht="49.5" customHeight="1">
      <c r="A191" s="63" t="s">
        <v>34</v>
      </c>
      <c r="B191" s="64" t="s">
        <v>174</v>
      </c>
      <c r="C191" s="65">
        <f t="shared" si="25"/>
        <v>4419.01</v>
      </c>
      <c r="D191" s="66"/>
      <c r="E191" s="66"/>
      <c r="F191" s="67">
        <f>F192+F193</f>
        <v>4419.01</v>
      </c>
      <c r="G191" s="68"/>
      <c r="H191" s="65">
        <f t="shared" si="26"/>
        <v>935.441</v>
      </c>
      <c r="I191" s="66"/>
      <c r="J191" s="66"/>
      <c r="K191" s="153">
        <f>K192+K193</f>
        <v>935.441</v>
      </c>
      <c r="L191" s="61"/>
      <c r="M191" s="69">
        <f t="shared" si="20"/>
        <v>21.168564904808996</v>
      </c>
      <c r="N191" s="70">
        <f t="shared" si="27"/>
        <v>935.441</v>
      </c>
      <c r="O191" s="66"/>
      <c r="P191" s="66"/>
      <c r="Q191" s="153">
        <f>Q192+Q193</f>
        <v>935.441</v>
      </c>
      <c r="R191" s="61"/>
      <c r="S191" s="71">
        <f t="shared" si="21"/>
        <v>21.168564904808996</v>
      </c>
      <c r="T191" s="27"/>
    </row>
    <row r="192" spans="1:20" ht="88.5" customHeight="1">
      <c r="A192" s="63" t="s">
        <v>194</v>
      </c>
      <c r="B192" s="64" t="s">
        <v>134</v>
      </c>
      <c r="C192" s="65">
        <f t="shared" si="25"/>
        <v>4365.68</v>
      </c>
      <c r="D192" s="66"/>
      <c r="E192" s="66"/>
      <c r="F192" s="67">
        <v>4365.68</v>
      </c>
      <c r="G192" s="68"/>
      <c r="H192" s="65">
        <f t="shared" si="26"/>
        <v>933.941</v>
      </c>
      <c r="I192" s="66"/>
      <c r="J192" s="66"/>
      <c r="K192" s="153">
        <v>933.941</v>
      </c>
      <c r="L192" s="61"/>
      <c r="M192" s="69">
        <f t="shared" si="20"/>
        <v>21.392795624049402</v>
      </c>
      <c r="N192" s="70">
        <f t="shared" si="27"/>
        <v>933.941</v>
      </c>
      <c r="O192" s="66"/>
      <c r="P192" s="66"/>
      <c r="Q192" s="153">
        <v>933.941</v>
      </c>
      <c r="R192" s="61"/>
      <c r="S192" s="71">
        <f t="shared" si="21"/>
        <v>21.392795624049402</v>
      </c>
      <c r="T192" s="27"/>
    </row>
    <row r="193" spans="1:20" ht="63.75" customHeight="1">
      <c r="A193" s="63" t="s">
        <v>195</v>
      </c>
      <c r="B193" s="64" t="s">
        <v>190</v>
      </c>
      <c r="C193" s="65">
        <f t="shared" si="25"/>
        <v>53.33</v>
      </c>
      <c r="D193" s="66"/>
      <c r="E193" s="66"/>
      <c r="F193" s="67">
        <v>53.33</v>
      </c>
      <c r="G193" s="68"/>
      <c r="H193" s="65">
        <f t="shared" si="26"/>
        <v>1.5</v>
      </c>
      <c r="I193" s="66"/>
      <c r="J193" s="66"/>
      <c r="K193" s="153">
        <v>1.5</v>
      </c>
      <c r="L193" s="61"/>
      <c r="M193" s="69">
        <f t="shared" si="20"/>
        <v>2.8126757922370147</v>
      </c>
      <c r="N193" s="70">
        <f t="shared" si="27"/>
        <v>1.5</v>
      </c>
      <c r="O193" s="66"/>
      <c r="P193" s="66"/>
      <c r="Q193" s="153">
        <v>1.5</v>
      </c>
      <c r="R193" s="61"/>
      <c r="S193" s="71">
        <f t="shared" si="21"/>
        <v>2.8126757922370147</v>
      </c>
      <c r="T193" s="27"/>
    </row>
    <row r="194" spans="1:20" ht="72">
      <c r="A194" s="63" t="s">
        <v>35</v>
      </c>
      <c r="B194" s="64" t="s">
        <v>175</v>
      </c>
      <c r="C194" s="65">
        <f t="shared" si="25"/>
        <v>216.21999999999997</v>
      </c>
      <c r="D194" s="66"/>
      <c r="E194" s="66"/>
      <c r="F194" s="67">
        <f>F195+F196+F197</f>
        <v>216.21999999999997</v>
      </c>
      <c r="G194" s="68"/>
      <c r="H194" s="65">
        <f t="shared" si="26"/>
        <v>28.377000000000002</v>
      </c>
      <c r="I194" s="66"/>
      <c r="J194" s="66"/>
      <c r="K194" s="153">
        <f>K195+K196+K197</f>
        <v>28.377000000000002</v>
      </c>
      <c r="L194" s="61"/>
      <c r="M194" s="69">
        <f t="shared" si="20"/>
        <v>13.124132827675519</v>
      </c>
      <c r="N194" s="70">
        <f t="shared" si="27"/>
        <v>28.377000000000002</v>
      </c>
      <c r="O194" s="66"/>
      <c r="P194" s="66"/>
      <c r="Q194" s="153">
        <f>Q195+Q196+Q197</f>
        <v>28.377000000000002</v>
      </c>
      <c r="R194" s="61"/>
      <c r="S194" s="71">
        <f t="shared" si="21"/>
        <v>13.124132827675519</v>
      </c>
      <c r="T194" s="27"/>
    </row>
    <row r="195" spans="1:20" ht="36">
      <c r="A195" s="63" t="s">
        <v>194</v>
      </c>
      <c r="B195" s="74" t="s">
        <v>137</v>
      </c>
      <c r="C195" s="65">
        <f t="shared" si="25"/>
        <v>53.9</v>
      </c>
      <c r="D195" s="66"/>
      <c r="E195" s="66"/>
      <c r="F195" s="67">
        <v>53.9</v>
      </c>
      <c r="G195" s="68"/>
      <c r="H195" s="65">
        <f t="shared" si="26"/>
        <v>0.005</v>
      </c>
      <c r="I195" s="66"/>
      <c r="J195" s="66"/>
      <c r="K195" s="153">
        <v>0.005</v>
      </c>
      <c r="L195" s="61"/>
      <c r="M195" s="69">
        <f t="shared" si="20"/>
        <v>0.00927643784786642</v>
      </c>
      <c r="N195" s="70">
        <f t="shared" si="27"/>
        <v>0.005</v>
      </c>
      <c r="O195" s="66"/>
      <c r="P195" s="66"/>
      <c r="Q195" s="153">
        <v>0.005</v>
      </c>
      <c r="R195" s="61"/>
      <c r="S195" s="71">
        <f t="shared" si="21"/>
        <v>0.00927643784786642</v>
      </c>
      <c r="T195" s="27"/>
    </row>
    <row r="196" spans="1:20" ht="36">
      <c r="A196" s="63" t="s">
        <v>195</v>
      </c>
      <c r="B196" s="64" t="s">
        <v>138</v>
      </c>
      <c r="C196" s="65">
        <f t="shared" si="25"/>
        <v>29.9</v>
      </c>
      <c r="D196" s="66"/>
      <c r="E196" s="66"/>
      <c r="F196" s="67">
        <v>29.9</v>
      </c>
      <c r="G196" s="68"/>
      <c r="H196" s="65">
        <f t="shared" si="26"/>
        <v>6.985</v>
      </c>
      <c r="I196" s="66"/>
      <c r="J196" s="66"/>
      <c r="K196" s="153">
        <v>6.985</v>
      </c>
      <c r="L196" s="61"/>
      <c r="M196" s="69">
        <f t="shared" si="20"/>
        <v>23.36120401337793</v>
      </c>
      <c r="N196" s="70">
        <f t="shared" si="27"/>
        <v>6.985</v>
      </c>
      <c r="O196" s="66"/>
      <c r="P196" s="66"/>
      <c r="Q196" s="153">
        <v>6.985</v>
      </c>
      <c r="R196" s="61"/>
      <c r="S196" s="71">
        <f t="shared" si="21"/>
        <v>23.36120401337793</v>
      </c>
      <c r="T196" s="27"/>
    </row>
    <row r="197" spans="1:20" ht="36">
      <c r="A197" s="63" t="s">
        <v>196</v>
      </c>
      <c r="B197" s="74" t="s">
        <v>139</v>
      </c>
      <c r="C197" s="65">
        <f t="shared" si="25"/>
        <v>132.42</v>
      </c>
      <c r="D197" s="66"/>
      <c r="E197" s="66"/>
      <c r="F197" s="67">
        <v>132.42</v>
      </c>
      <c r="G197" s="68"/>
      <c r="H197" s="65">
        <f t="shared" si="26"/>
        <v>21.387</v>
      </c>
      <c r="I197" s="66"/>
      <c r="J197" s="66"/>
      <c r="K197" s="153">
        <v>21.387</v>
      </c>
      <c r="L197" s="61"/>
      <c r="M197" s="69">
        <f t="shared" si="20"/>
        <v>16.150883552333486</v>
      </c>
      <c r="N197" s="70">
        <f t="shared" si="27"/>
        <v>21.387</v>
      </c>
      <c r="O197" s="66"/>
      <c r="P197" s="66"/>
      <c r="Q197" s="153">
        <v>21.387</v>
      </c>
      <c r="R197" s="61"/>
      <c r="S197" s="71">
        <f t="shared" si="21"/>
        <v>16.150883552333486</v>
      </c>
      <c r="T197" s="27"/>
    </row>
    <row r="198" spans="1:20" ht="108">
      <c r="A198" s="52" t="s">
        <v>274</v>
      </c>
      <c r="B198" s="53" t="s">
        <v>12</v>
      </c>
      <c r="C198" s="54">
        <f t="shared" si="25"/>
        <v>18126.558</v>
      </c>
      <c r="D198" s="55"/>
      <c r="E198" s="55"/>
      <c r="F198" s="56">
        <f>F199+F202</f>
        <v>18126.558</v>
      </c>
      <c r="G198" s="57"/>
      <c r="H198" s="54">
        <f t="shared" si="26"/>
        <v>3852.66</v>
      </c>
      <c r="I198" s="55"/>
      <c r="J198" s="55"/>
      <c r="K198" s="154">
        <f>K199+K202</f>
        <v>3852.66</v>
      </c>
      <c r="L198" s="58"/>
      <c r="M198" s="59">
        <f t="shared" si="20"/>
        <v>21.254228188274904</v>
      </c>
      <c r="N198" s="60">
        <f t="shared" si="27"/>
        <v>3852.66</v>
      </c>
      <c r="O198" s="55"/>
      <c r="P198" s="55"/>
      <c r="Q198" s="154">
        <f>Q199+Q202</f>
        <v>3852.66</v>
      </c>
      <c r="R198" s="61"/>
      <c r="S198" s="62">
        <f t="shared" si="21"/>
        <v>21.254228188274904</v>
      </c>
      <c r="T198" s="27"/>
    </row>
    <row r="199" spans="1:20" ht="48">
      <c r="A199" s="63" t="s">
        <v>27</v>
      </c>
      <c r="B199" s="64" t="s">
        <v>176</v>
      </c>
      <c r="C199" s="65">
        <f t="shared" si="25"/>
        <v>16043.019</v>
      </c>
      <c r="D199" s="66"/>
      <c r="E199" s="66"/>
      <c r="F199" s="67">
        <f>F200+F201</f>
        <v>16043.019</v>
      </c>
      <c r="G199" s="68"/>
      <c r="H199" s="65">
        <f t="shared" si="26"/>
        <v>3453.548</v>
      </c>
      <c r="I199" s="66"/>
      <c r="J199" s="66"/>
      <c r="K199" s="153">
        <f>K200+K201</f>
        <v>3453.548</v>
      </c>
      <c r="L199" s="61"/>
      <c r="M199" s="69">
        <f t="shared" si="20"/>
        <v>21.526796172216713</v>
      </c>
      <c r="N199" s="70">
        <f t="shared" si="27"/>
        <v>3453.548</v>
      </c>
      <c r="O199" s="66"/>
      <c r="P199" s="66"/>
      <c r="Q199" s="153">
        <f>Q200+Q201</f>
        <v>3453.548</v>
      </c>
      <c r="R199" s="61"/>
      <c r="S199" s="71">
        <f t="shared" si="21"/>
        <v>21.526796172216713</v>
      </c>
      <c r="T199" s="27"/>
    </row>
    <row r="200" spans="1:20" ht="85.5" customHeight="1">
      <c r="A200" s="63" t="s">
        <v>194</v>
      </c>
      <c r="B200" s="64" t="s">
        <v>134</v>
      </c>
      <c r="C200" s="65">
        <f t="shared" si="25"/>
        <v>16043.019</v>
      </c>
      <c r="D200" s="66"/>
      <c r="E200" s="66"/>
      <c r="F200" s="67">
        <v>16043.019</v>
      </c>
      <c r="G200" s="68"/>
      <c r="H200" s="65">
        <f>K200</f>
        <v>3453.548</v>
      </c>
      <c r="I200" s="66"/>
      <c r="J200" s="66"/>
      <c r="K200" s="153">
        <v>3453.548</v>
      </c>
      <c r="L200" s="61"/>
      <c r="M200" s="69">
        <f t="shared" si="20"/>
        <v>21.526796172216713</v>
      </c>
      <c r="N200" s="70">
        <f t="shared" si="27"/>
        <v>3453.548</v>
      </c>
      <c r="O200" s="66"/>
      <c r="P200" s="66"/>
      <c r="Q200" s="153">
        <v>3453.548</v>
      </c>
      <c r="R200" s="61"/>
      <c r="S200" s="71">
        <f t="shared" si="21"/>
        <v>21.526796172216713</v>
      </c>
      <c r="T200" s="27"/>
    </row>
    <row r="201" spans="1:20" ht="65.25" customHeight="1" hidden="1">
      <c r="A201" s="63" t="s">
        <v>195</v>
      </c>
      <c r="B201" s="64" t="s">
        <v>135</v>
      </c>
      <c r="C201" s="65">
        <f t="shared" si="25"/>
        <v>0</v>
      </c>
      <c r="D201" s="66"/>
      <c r="E201" s="66"/>
      <c r="F201" s="67">
        <v>0</v>
      </c>
      <c r="G201" s="68"/>
      <c r="H201" s="65">
        <f t="shared" si="26"/>
        <v>0</v>
      </c>
      <c r="I201" s="66"/>
      <c r="J201" s="66"/>
      <c r="K201" s="153">
        <v>0</v>
      </c>
      <c r="L201" s="61"/>
      <c r="M201" s="69" t="e">
        <f t="shared" si="20"/>
        <v>#DIV/0!</v>
      </c>
      <c r="N201" s="70">
        <f t="shared" si="27"/>
        <v>0</v>
      </c>
      <c r="O201" s="66"/>
      <c r="P201" s="66"/>
      <c r="Q201" s="153">
        <v>0</v>
      </c>
      <c r="R201" s="61"/>
      <c r="S201" s="71" t="e">
        <f t="shared" si="21"/>
        <v>#DIV/0!</v>
      </c>
      <c r="T201" s="27"/>
    </row>
    <row r="202" spans="1:20" ht="72">
      <c r="A202" s="63" t="s">
        <v>232</v>
      </c>
      <c r="B202" s="64" t="s">
        <v>177</v>
      </c>
      <c r="C202" s="65">
        <f t="shared" si="25"/>
        <v>2083.539</v>
      </c>
      <c r="D202" s="66"/>
      <c r="E202" s="66"/>
      <c r="F202" s="67">
        <f>F203+F204+F205+F206</f>
        <v>2083.539</v>
      </c>
      <c r="G202" s="68"/>
      <c r="H202" s="65">
        <f t="shared" si="26"/>
        <v>399.1120000000001</v>
      </c>
      <c r="I202" s="66"/>
      <c r="J202" s="66"/>
      <c r="K202" s="153">
        <f>K203+K204+K205+K206</f>
        <v>399.1120000000001</v>
      </c>
      <c r="L202" s="61"/>
      <c r="M202" s="69">
        <f t="shared" si="20"/>
        <v>19.155484970523712</v>
      </c>
      <c r="N202" s="70">
        <f t="shared" si="27"/>
        <v>399.1120000000001</v>
      </c>
      <c r="O202" s="66"/>
      <c r="P202" s="66"/>
      <c r="Q202" s="153">
        <f>Q203+Q204+Q205+Q206</f>
        <v>399.1120000000001</v>
      </c>
      <c r="R202" s="61"/>
      <c r="S202" s="71">
        <f t="shared" si="21"/>
        <v>19.155484970523712</v>
      </c>
      <c r="T202" s="27"/>
    </row>
    <row r="203" spans="1:20" ht="36">
      <c r="A203" s="63" t="s">
        <v>194</v>
      </c>
      <c r="B203" s="74" t="s">
        <v>136</v>
      </c>
      <c r="C203" s="65">
        <f>F203</f>
        <v>561.43</v>
      </c>
      <c r="D203" s="66"/>
      <c r="E203" s="66"/>
      <c r="F203" s="67">
        <v>561.43</v>
      </c>
      <c r="G203" s="68"/>
      <c r="H203" s="65">
        <f aca="true" t="shared" si="28" ref="H203:H208">K203</f>
        <v>189.741</v>
      </c>
      <c r="I203" s="66"/>
      <c r="J203" s="66"/>
      <c r="K203" s="153">
        <v>189.741</v>
      </c>
      <c r="L203" s="61"/>
      <c r="M203" s="69">
        <f t="shared" si="20"/>
        <v>33.79602087526495</v>
      </c>
      <c r="N203" s="70">
        <f aca="true" t="shared" si="29" ref="N203:N208">Q203</f>
        <v>189.741</v>
      </c>
      <c r="O203" s="66"/>
      <c r="P203" s="66"/>
      <c r="Q203" s="153">
        <v>189.741</v>
      </c>
      <c r="R203" s="61"/>
      <c r="S203" s="71">
        <f t="shared" si="21"/>
        <v>33.79602087526495</v>
      </c>
      <c r="T203" s="27"/>
    </row>
    <row r="204" spans="1:20" ht="36">
      <c r="A204" s="63" t="s">
        <v>195</v>
      </c>
      <c r="B204" s="74" t="s">
        <v>137</v>
      </c>
      <c r="C204" s="65">
        <f t="shared" si="25"/>
        <v>440.742</v>
      </c>
      <c r="D204" s="66"/>
      <c r="E204" s="66"/>
      <c r="F204" s="67">
        <v>440.742</v>
      </c>
      <c r="G204" s="68"/>
      <c r="H204" s="65">
        <f t="shared" si="28"/>
        <v>44.176</v>
      </c>
      <c r="I204" s="66"/>
      <c r="J204" s="66"/>
      <c r="K204" s="153">
        <v>44.176</v>
      </c>
      <c r="L204" s="61"/>
      <c r="M204" s="69">
        <f t="shared" si="20"/>
        <v>10.023097412998988</v>
      </c>
      <c r="N204" s="70">
        <f t="shared" si="29"/>
        <v>44.176</v>
      </c>
      <c r="O204" s="66"/>
      <c r="P204" s="66"/>
      <c r="Q204" s="153">
        <v>44.176</v>
      </c>
      <c r="R204" s="61"/>
      <c r="S204" s="71">
        <f t="shared" si="21"/>
        <v>10.023097412998988</v>
      </c>
      <c r="T204" s="27"/>
    </row>
    <row r="205" spans="1:20" ht="36">
      <c r="A205" s="63" t="s">
        <v>196</v>
      </c>
      <c r="B205" s="64" t="s">
        <v>138</v>
      </c>
      <c r="C205" s="65">
        <f t="shared" si="25"/>
        <v>378.467</v>
      </c>
      <c r="D205" s="66"/>
      <c r="E205" s="66"/>
      <c r="F205" s="67">
        <v>378.467</v>
      </c>
      <c r="G205" s="68"/>
      <c r="H205" s="65">
        <f t="shared" si="28"/>
        <v>65.146</v>
      </c>
      <c r="I205" s="66"/>
      <c r="J205" s="66"/>
      <c r="K205" s="153">
        <v>65.146</v>
      </c>
      <c r="L205" s="61"/>
      <c r="M205" s="69">
        <f t="shared" si="20"/>
        <v>17.213125582943825</v>
      </c>
      <c r="N205" s="70">
        <f t="shared" si="29"/>
        <v>65.146</v>
      </c>
      <c r="O205" s="66"/>
      <c r="P205" s="66"/>
      <c r="Q205" s="153">
        <v>65.146</v>
      </c>
      <c r="R205" s="61"/>
      <c r="S205" s="71">
        <f t="shared" si="21"/>
        <v>17.213125582943825</v>
      </c>
      <c r="T205" s="27"/>
    </row>
    <row r="206" spans="1:20" ht="36">
      <c r="A206" s="63" t="s">
        <v>203</v>
      </c>
      <c r="B206" s="74" t="s">
        <v>139</v>
      </c>
      <c r="C206" s="65">
        <f t="shared" si="25"/>
        <v>702.9</v>
      </c>
      <c r="D206" s="66"/>
      <c r="E206" s="66"/>
      <c r="F206" s="67">
        <v>702.9</v>
      </c>
      <c r="G206" s="68"/>
      <c r="H206" s="65">
        <f t="shared" si="28"/>
        <v>100.049</v>
      </c>
      <c r="I206" s="66"/>
      <c r="J206" s="66"/>
      <c r="K206" s="153">
        <v>100.049</v>
      </c>
      <c r="L206" s="61"/>
      <c r="M206" s="69">
        <f t="shared" si="20"/>
        <v>14.233745909802249</v>
      </c>
      <c r="N206" s="70">
        <f t="shared" si="29"/>
        <v>100.049</v>
      </c>
      <c r="O206" s="66"/>
      <c r="P206" s="66"/>
      <c r="Q206" s="153">
        <v>100.049</v>
      </c>
      <c r="R206" s="61"/>
      <c r="S206" s="71">
        <f t="shared" si="21"/>
        <v>14.233745909802249</v>
      </c>
      <c r="T206" s="27"/>
    </row>
    <row r="207" spans="1:20" ht="128.25" customHeight="1">
      <c r="A207" s="137" t="s">
        <v>28</v>
      </c>
      <c r="B207" s="53" t="s">
        <v>67</v>
      </c>
      <c r="C207" s="54">
        <f>F207</f>
        <v>2509.5519999999997</v>
      </c>
      <c r="D207" s="55"/>
      <c r="E207" s="55"/>
      <c r="F207" s="56">
        <f>F208+F210</f>
        <v>2509.5519999999997</v>
      </c>
      <c r="G207" s="57"/>
      <c r="H207" s="54">
        <f t="shared" si="28"/>
        <v>524.852</v>
      </c>
      <c r="I207" s="55"/>
      <c r="J207" s="55"/>
      <c r="K207" s="154">
        <f>K208+K210</f>
        <v>524.852</v>
      </c>
      <c r="L207" s="58"/>
      <c r="M207" s="59">
        <f t="shared" si="20"/>
        <v>20.91417113492767</v>
      </c>
      <c r="N207" s="60">
        <f t="shared" si="29"/>
        <v>524.852</v>
      </c>
      <c r="O207" s="55"/>
      <c r="P207" s="55"/>
      <c r="Q207" s="154">
        <f>Q208+Q210</f>
        <v>524.852</v>
      </c>
      <c r="R207" s="58"/>
      <c r="S207" s="62">
        <f t="shared" si="21"/>
        <v>20.91417113492767</v>
      </c>
      <c r="T207" s="27"/>
    </row>
    <row r="208" spans="1:20" ht="48">
      <c r="A208" s="63" t="s">
        <v>29</v>
      </c>
      <c r="B208" s="64" t="s">
        <v>178</v>
      </c>
      <c r="C208" s="65">
        <f>F208</f>
        <v>2419.87</v>
      </c>
      <c r="D208" s="66"/>
      <c r="E208" s="66"/>
      <c r="F208" s="67">
        <f>F209</f>
        <v>2419.87</v>
      </c>
      <c r="G208" s="68"/>
      <c r="H208" s="65">
        <f t="shared" si="28"/>
        <v>517.812</v>
      </c>
      <c r="I208" s="66"/>
      <c r="J208" s="66"/>
      <c r="K208" s="153">
        <f>K209</f>
        <v>517.812</v>
      </c>
      <c r="L208" s="61"/>
      <c r="M208" s="69">
        <f t="shared" si="20"/>
        <v>21.398339580225386</v>
      </c>
      <c r="N208" s="70">
        <f t="shared" si="29"/>
        <v>517.812</v>
      </c>
      <c r="O208" s="66"/>
      <c r="P208" s="66"/>
      <c r="Q208" s="153">
        <f>Q209</f>
        <v>517.812</v>
      </c>
      <c r="R208" s="61"/>
      <c r="S208" s="71">
        <f t="shared" si="21"/>
        <v>21.398339580225386</v>
      </c>
      <c r="T208" s="27"/>
    </row>
    <row r="209" spans="1:20" ht="84.75" customHeight="1">
      <c r="A209" s="63" t="s">
        <v>194</v>
      </c>
      <c r="B209" s="64" t="s">
        <v>134</v>
      </c>
      <c r="C209" s="65">
        <f aca="true" t="shared" si="30" ref="C209:C215">F209</f>
        <v>2419.87</v>
      </c>
      <c r="D209" s="66"/>
      <c r="E209" s="66"/>
      <c r="F209" s="67">
        <v>2419.87</v>
      </c>
      <c r="G209" s="68"/>
      <c r="H209" s="65">
        <f aca="true" t="shared" si="31" ref="H209:H215">K209</f>
        <v>517.812</v>
      </c>
      <c r="I209" s="66"/>
      <c r="J209" s="66"/>
      <c r="K209" s="153">
        <v>517.812</v>
      </c>
      <c r="L209" s="61"/>
      <c r="M209" s="69">
        <f t="shared" si="20"/>
        <v>21.398339580225386</v>
      </c>
      <c r="N209" s="70">
        <f aca="true" t="shared" si="32" ref="N209:N215">Q209</f>
        <v>517.812</v>
      </c>
      <c r="O209" s="66"/>
      <c r="P209" s="66"/>
      <c r="Q209" s="153">
        <v>517.812</v>
      </c>
      <c r="R209" s="61"/>
      <c r="S209" s="71">
        <f t="shared" si="21"/>
        <v>21.398339580225386</v>
      </c>
      <c r="T209" s="27"/>
    </row>
    <row r="210" spans="1:20" ht="72">
      <c r="A210" s="63" t="s">
        <v>231</v>
      </c>
      <c r="B210" s="64" t="s">
        <v>179</v>
      </c>
      <c r="C210" s="65">
        <f t="shared" si="30"/>
        <v>89.682</v>
      </c>
      <c r="D210" s="66"/>
      <c r="E210" s="66"/>
      <c r="F210" s="67">
        <f>F211+F212</f>
        <v>89.682</v>
      </c>
      <c r="G210" s="68"/>
      <c r="H210" s="65">
        <f t="shared" si="31"/>
        <v>7.04</v>
      </c>
      <c r="I210" s="66"/>
      <c r="J210" s="66"/>
      <c r="K210" s="153">
        <f>K211+K212</f>
        <v>7.04</v>
      </c>
      <c r="L210" s="61"/>
      <c r="M210" s="69">
        <f aca="true" t="shared" si="33" ref="M210:M224">H210/C210*100</f>
        <v>7.84995874311456</v>
      </c>
      <c r="N210" s="70">
        <f t="shared" si="32"/>
        <v>7.04</v>
      </c>
      <c r="O210" s="66"/>
      <c r="P210" s="66"/>
      <c r="Q210" s="153">
        <f>Q211+Q212</f>
        <v>7.04</v>
      </c>
      <c r="R210" s="61"/>
      <c r="S210" s="71">
        <f aca="true" t="shared" si="34" ref="S210:S225">N210/C210*100</f>
        <v>7.84995874311456</v>
      </c>
      <c r="T210" s="27"/>
    </row>
    <row r="211" spans="1:20" ht="24">
      <c r="A211" s="63" t="s">
        <v>194</v>
      </c>
      <c r="B211" s="64" t="s">
        <v>48</v>
      </c>
      <c r="C211" s="65">
        <f>F211</f>
        <v>86.682</v>
      </c>
      <c r="D211" s="66"/>
      <c r="E211" s="66"/>
      <c r="F211" s="67">
        <v>86.682</v>
      </c>
      <c r="G211" s="68"/>
      <c r="H211" s="65">
        <f>K211</f>
        <v>7.04</v>
      </c>
      <c r="I211" s="66"/>
      <c r="J211" s="66"/>
      <c r="K211" s="153">
        <v>7.04</v>
      </c>
      <c r="L211" s="61"/>
      <c r="M211" s="69">
        <f t="shared" si="33"/>
        <v>8.12164001753536</v>
      </c>
      <c r="N211" s="70">
        <f>Q211</f>
        <v>7.04</v>
      </c>
      <c r="O211" s="66"/>
      <c r="P211" s="66"/>
      <c r="Q211" s="153">
        <v>7.04</v>
      </c>
      <c r="R211" s="61"/>
      <c r="S211" s="71">
        <f t="shared" si="34"/>
        <v>8.12164001753536</v>
      </c>
      <c r="T211" s="27"/>
    </row>
    <row r="212" spans="1:20" ht="36">
      <c r="A212" s="63" t="s">
        <v>195</v>
      </c>
      <c r="B212" s="74" t="s">
        <v>136</v>
      </c>
      <c r="C212" s="65">
        <f t="shared" si="30"/>
        <v>3</v>
      </c>
      <c r="D212" s="66"/>
      <c r="E212" s="66"/>
      <c r="F212" s="67">
        <v>3</v>
      </c>
      <c r="G212" s="68"/>
      <c r="H212" s="65">
        <f t="shared" si="31"/>
        <v>0</v>
      </c>
      <c r="I212" s="66"/>
      <c r="J212" s="66"/>
      <c r="K212" s="153">
        <v>0</v>
      </c>
      <c r="L212" s="61"/>
      <c r="M212" s="69">
        <f t="shared" si="33"/>
        <v>0</v>
      </c>
      <c r="N212" s="70">
        <f t="shared" si="32"/>
        <v>0</v>
      </c>
      <c r="O212" s="66"/>
      <c r="P212" s="66"/>
      <c r="Q212" s="153">
        <v>0</v>
      </c>
      <c r="R212" s="61"/>
      <c r="S212" s="71">
        <f t="shared" si="34"/>
        <v>0</v>
      </c>
      <c r="T212" s="27"/>
    </row>
    <row r="213" spans="1:20" ht="36" hidden="1">
      <c r="A213" s="63" t="s">
        <v>195</v>
      </c>
      <c r="B213" s="74" t="s">
        <v>137</v>
      </c>
      <c r="C213" s="65">
        <f t="shared" si="30"/>
        <v>0</v>
      </c>
      <c r="D213" s="66"/>
      <c r="E213" s="66"/>
      <c r="F213" s="67">
        <v>0</v>
      </c>
      <c r="G213" s="68"/>
      <c r="H213" s="65">
        <f t="shared" si="31"/>
        <v>0</v>
      </c>
      <c r="I213" s="66"/>
      <c r="J213" s="66"/>
      <c r="K213" s="153">
        <v>0</v>
      </c>
      <c r="L213" s="61"/>
      <c r="M213" s="69" t="e">
        <f t="shared" si="33"/>
        <v>#DIV/0!</v>
      </c>
      <c r="N213" s="70">
        <f t="shared" si="32"/>
        <v>0</v>
      </c>
      <c r="O213" s="66"/>
      <c r="P213" s="66"/>
      <c r="Q213" s="153">
        <v>0</v>
      </c>
      <c r="R213" s="61"/>
      <c r="S213" s="71" t="e">
        <f t="shared" si="34"/>
        <v>#DIV/0!</v>
      </c>
      <c r="T213" s="27"/>
    </row>
    <row r="214" spans="1:20" ht="36" hidden="1">
      <c r="A214" s="63" t="s">
        <v>196</v>
      </c>
      <c r="B214" s="64" t="s">
        <v>138</v>
      </c>
      <c r="C214" s="65">
        <f t="shared" si="30"/>
        <v>0</v>
      </c>
      <c r="D214" s="66"/>
      <c r="E214" s="66"/>
      <c r="F214" s="67">
        <v>0</v>
      </c>
      <c r="G214" s="68"/>
      <c r="H214" s="65">
        <f>K214</f>
        <v>0</v>
      </c>
      <c r="I214" s="66"/>
      <c r="J214" s="66"/>
      <c r="K214" s="153">
        <v>0</v>
      </c>
      <c r="L214" s="61"/>
      <c r="M214" s="69" t="e">
        <f t="shared" si="33"/>
        <v>#DIV/0!</v>
      </c>
      <c r="N214" s="70">
        <f t="shared" si="32"/>
        <v>0</v>
      </c>
      <c r="O214" s="66"/>
      <c r="P214" s="66"/>
      <c r="Q214" s="153">
        <v>0</v>
      </c>
      <c r="R214" s="61"/>
      <c r="S214" s="71" t="e">
        <f t="shared" si="34"/>
        <v>#DIV/0!</v>
      </c>
      <c r="T214" s="27"/>
    </row>
    <row r="215" spans="1:20" ht="36" hidden="1">
      <c r="A215" s="63" t="s">
        <v>203</v>
      </c>
      <c r="B215" s="74" t="s">
        <v>139</v>
      </c>
      <c r="C215" s="65">
        <f t="shared" si="30"/>
        <v>0</v>
      </c>
      <c r="D215" s="66"/>
      <c r="E215" s="66"/>
      <c r="F215" s="67">
        <v>0</v>
      </c>
      <c r="G215" s="68"/>
      <c r="H215" s="65">
        <f t="shared" si="31"/>
        <v>0</v>
      </c>
      <c r="I215" s="66"/>
      <c r="J215" s="66"/>
      <c r="K215" s="153">
        <v>0</v>
      </c>
      <c r="L215" s="61"/>
      <c r="M215" s="69" t="e">
        <f t="shared" si="33"/>
        <v>#DIV/0!</v>
      </c>
      <c r="N215" s="70">
        <f t="shared" si="32"/>
        <v>0</v>
      </c>
      <c r="O215" s="66"/>
      <c r="P215" s="66"/>
      <c r="Q215" s="153">
        <v>0</v>
      </c>
      <c r="R215" s="61"/>
      <c r="S215" s="71" t="e">
        <f t="shared" si="34"/>
        <v>#DIV/0!</v>
      </c>
      <c r="T215" s="27"/>
    </row>
    <row r="216" spans="1:20" s="140" customFormat="1" ht="102" customHeight="1">
      <c r="A216" s="139" t="s">
        <v>41</v>
      </c>
      <c r="B216" s="53" t="s">
        <v>68</v>
      </c>
      <c r="C216" s="54">
        <f>F216</f>
        <v>19264.634</v>
      </c>
      <c r="D216" s="55"/>
      <c r="E216" s="55"/>
      <c r="F216" s="56">
        <f>F217+F220</f>
        <v>19264.634</v>
      </c>
      <c r="G216" s="57"/>
      <c r="H216" s="54">
        <f>K216</f>
        <v>4175.522</v>
      </c>
      <c r="I216" s="55"/>
      <c r="J216" s="55"/>
      <c r="K216" s="154">
        <f>K217+K220</f>
        <v>4175.522</v>
      </c>
      <c r="L216" s="58"/>
      <c r="M216" s="59">
        <f t="shared" si="33"/>
        <v>21.67454621769612</v>
      </c>
      <c r="N216" s="60">
        <f>Q216</f>
        <v>3470.33</v>
      </c>
      <c r="O216" s="55"/>
      <c r="P216" s="55"/>
      <c r="Q216" s="154">
        <f>Q217+Q220</f>
        <v>3470.33</v>
      </c>
      <c r="R216" s="58"/>
      <c r="S216" s="62">
        <f t="shared" si="34"/>
        <v>18.013993933131562</v>
      </c>
      <c r="T216" s="27"/>
    </row>
    <row r="217" spans="1:20" ht="48">
      <c r="A217" s="63" t="s">
        <v>199</v>
      </c>
      <c r="B217" s="64" t="s">
        <v>180</v>
      </c>
      <c r="C217" s="65">
        <f aca="true" t="shared" si="35" ref="C217:C224">F217</f>
        <v>16051.49</v>
      </c>
      <c r="D217" s="66"/>
      <c r="E217" s="66"/>
      <c r="F217" s="67">
        <f>F218+F219</f>
        <v>16051.49</v>
      </c>
      <c r="G217" s="68"/>
      <c r="H217" s="65">
        <f aca="true" t="shared" si="36" ref="H217:H224">K217</f>
        <v>3494.846</v>
      </c>
      <c r="I217" s="66"/>
      <c r="J217" s="66"/>
      <c r="K217" s="153">
        <f>K218+K219</f>
        <v>3494.846</v>
      </c>
      <c r="L217" s="61"/>
      <c r="M217" s="69">
        <f t="shared" si="33"/>
        <v>21.77272016491927</v>
      </c>
      <c r="N217" s="70">
        <f aca="true" t="shared" si="37" ref="N217:N224">Q217</f>
        <v>2935.71</v>
      </c>
      <c r="O217" s="66"/>
      <c r="P217" s="66"/>
      <c r="Q217" s="153">
        <f>Q218+Q219</f>
        <v>2935.71</v>
      </c>
      <c r="R217" s="61"/>
      <c r="S217" s="71">
        <f t="shared" si="34"/>
        <v>18.289330149412923</v>
      </c>
      <c r="T217" s="27"/>
    </row>
    <row r="218" spans="1:20" ht="81.75" customHeight="1">
      <c r="A218" s="63" t="s">
        <v>194</v>
      </c>
      <c r="B218" s="64" t="s">
        <v>134</v>
      </c>
      <c r="C218" s="65">
        <f t="shared" si="35"/>
        <v>16048.39</v>
      </c>
      <c r="D218" s="66"/>
      <c r="E218" s="66"/>
      <c r="F218" s="67">
        <v>16048.39</v>
      </c>
      <c r="G218" s="68"/>
      <c r="H218" s="65">
        <f t="shared" si="36"/>
        <v>3491.746</v>
      </c>
      <c r="I218" s="66"/>
      <c r="J218" s="66"/>
      <c r="K218" s="153">
        <v>3491.746</v>
      </c>
      <c r="L218" s="61"/>
      <c r="M218" s="69">
        <f t="shared" si="33"/>
        <v>21.75760933028173</v>
      </c>
      <c r="N218" s="70">
        <f t="shared" si="37"/>
        <v>2935.71</v>
      </c>
      <c r="O218" s="66"/>
      <c r="P218" s="66"/>
      <c r="Q218" s="153">
        <v>2935.71</v>
      </c>
      <c r="R218" s="61"/>
      <c r="S218" s="71">
        <f t="shared" si="34"/>
        <v>18.29286302239664</v>
      </c>
      <c r="T218" s="27"/>
    </row>
    <row r="219" spans="1:20" ht="65.25" customHeight="1">
      <c r="A219" s="63" t="s">
        <v>195</v>
      </c>
      <c r="B219" s="64" t="s">
        <v>135</v>
      </c>
      <c r="C219" s="65">
        <f t="shared" si="35"/>
        <v>3.1</v>
      </c>
      <c r="D219" s="66"/>
      <c r="E219" s="66"/>
      <c r="F219" s="67">
        <v>3.1</v>
      </c>
      <c r="G219" s="68"/>
      <c r="H219" s="65">
        <f t="shared" si="36"/>
        <v>3.1</v>
      </c>
      <c r="I219" s="66"/>
      <c r="J219" s="66"/>
      <c r="K219" s="153">
        <v>3.1</v>
      </c>
      <c r="L219" s="61"/>
      <c r="M219" s="69">
        <f t="shared" si="33"/>
        <v>100</v>
      </c>
      <c r="N219" s="70">
        <f t="shared" si="37"/>
        <v>0</v>
      </c>
      <c r="O219" s="66"/>
      <c r="P219" s="66"/>
      <c r="Q219" s="153">
        <v>0</v>
      </c>
      <c r="R219" s="61"/>
      <c r="S219" s="71">
        <f t="shared" si="34"/>
        <v>0</v>
      </c>
      <c r="T219" s="27"/>
    </row>
    <row r="220" spans="1:20" ht="72">
      <c r="A220" s="63" t="s">
        <v>200</v>
      </c>
      <c r="B220" s="64" t="s">
        <v>181</v>
      </c>
      <c r="C220" s="65">
        <f t="shared" si="35"/>
        <v>3213.144</v>
      </c>
      <c r="D220" s="66"/>
      <c r="E220" s="66"/>
      <c r="F220" s="67">
        <f>F221+F222+F223+F224</f>
        <v>3213.144</v>
      </c>
      <c r="G220" s="68"/>
      <c r="H220" s="65">
        <f t="shared" si="36"/>
        <v>680.6759999999999</v>
      </c>
      <c r="I220" s="66"/>
      <c r="J220" s="66"/>
      <c r="K220" s="153">
        <f>K221+K222+K223+K224</f>
        <v>680.6759999999999</v>
      </c>
      <c r="L220" s="61"/>
      <c r="M220" s="69">
        <f t="shared" si="33"/>
        <v>21.18411126298728</v>
      </c>
      <c r="N220" s="70">
        <f t="shared" si="37"/>
        <v>534.62</v>
      </c>
      <c r="O220" s="66"/>
      <c r="P220" s="66"/>
      <c r="Q220" s="153">
        <f>Q221+Q222+Q223+Q224</f>
        <v>534.62</v>
      </c>
      <c r="R220" s="61"/>
      <c r="S220" s="71">
        <f t="shared" si="34"/>
        <v>16.638532228869916</v>
      </c>
      <c r="T220" s="27"/>
    </row>
    <row r="221" spans="1:20" ht="36">
      <c r="A221" s="63" t="s">
        <v>194</v>
      </c>
      <c r="B221" s="74" t="s">
        <v>136</v>
      </c>
      <c r="C221" s="65">
        <f t="shared" si="35"/>
        <v>2047.501</v>
      </c>
      <c r="D221" s="66"/>
      <c r="E221" s="66"/>
      <c r="F221" s="67">
        <v>2047.501</v>
      </c>
      <c r="G221" s="68"/>
      <c r="H221" s="65">
        <f>K221</f>
        <v>535.516</v>
      </c>
      <c r="I221" s="66"/>
      <c r="J221" s="66"/>
      <c r="K221" s="153">
        <v>535.516</v>
      </c>
      <c r="L221" s="61"/>
      <c r="M221" s="69">
        <f t="shared" si="33"/>
        <v>26.15461482070094</v>
      </c>
      <c r="N221" s="70">
        <f t="shared" si="37"/>
        <v>416.363</v>
      </c>
      <c r="O221" s="66"/>
      <c r="P221" s="66"/>
      <c r="Q221" s="153">
        <v>416.363</v>
      </c>
      <c r="R221" s="61"/>
      <c r="S221" s="71">
        <f t="shared" si="34"/>
        <v>20.335179323477742</v>
      </c>
      <c r="T221" s="27"/>
    </row>
    <row r="222" spans="1:20" ht="36">
      <c r="A222" s="63" t="s">
        <v>195</v>
      </c>
      <c r="B222" s="74" t="s">
        <v>137</v>
      </c>
      <c r="C222" s="65">
        <f t="shared" si="35"/>
        <v>126.817</v>
      </c>
      <c r="D222" s="66"/>
      <c r="E222" s="66"/>
      <c r="F222" s="67">
        <v>126.817</v>
      </c>
      <c r="G222" s="68"/>
      <c r="H222" s="65">
        <f t="shared" si="36"/>
        <v>20.194</v>
      </c>
      <c r="I222" s="66"/>
      <c r="J222" s="66"/>
      <c r="K222" s="153">
        <v>20.194</v>
      </c>
      <c r="L222" s="61"/>
      <c r="M222" s="69">
        <f t="shared" si="33"/>
        <v>15.923732622597916</v>
      </c>
      <c r="N222" s="70">
        <f t="shared" si="37"/>
        <v>15.124</v>
      </c>
      <c r="O222" s="66"/>
      <c r="P222" s="66"/>
      <c r="Q222" s="153">
        <v>15.124</v>
      </c>
      <c r="R222" s="61"/>
      <c r="S222" s="71">
        <f t="shared" si="34"/>
        <v>11.925845903940324</v>
      </c>
      <c r="T222" s="27"/>
    </row>
    <row r="223" spans="1:20" ht="36">
      <c r="A223" s="63" t="s">
        <v>196</v>
      </c>
      <c r="B223" s="64" t="s">
        <v>138</v>
      </c>
      <c r="C223" s="65">
        <f t="shared" si="35"/>
        <v>703.938</v>
      </c>
      <c r="D223" s="66"/>
      <c r="E223" s="66"/>
      <c r="F223" s="67">
        <v>703.938</v>
      </c>
      <c r="G223" s="68"/>
      <c r="H223" s="65">
        <f t="shared" si="36"/>
        <v>102.665</v>
      </c>
      <c r="I223" s="66"/>
      <c r="J223" s="66"/>
      <c r="K223" s="153">
        <v>102.665</v>
      </c>
      <c r="L223" s="61"/>
      <c r="M223" s="69">
        <f t="shared" si="33"/>
        <v>14.58438101082766</v>
      </c>
      <c r="N223" s="70">
        <f t="shared" si="37"/>
        <v>80.363</v>
      </c>
      <c r="O223" s="66"/>
      <c r="P223" s="66"/>
      <c r="Q223" s="153">
        <v>80.363</v>
      </c>
      <c r="R223" s="61"/>
      <c r="S223" s="71">
        <f t="shared" si="34"/>
        <v>11.41620426798951</v>
      </c>
      <c r="T223" s="27"/>
    </row>
    <row r="224" spans="1:20" ht="36.75" thickBot="1">
      <c r="A224" s="141" t="s">
        <v>203</v>
      </c>
      <c r="B224" s="142" t="s">
        <v>139</v>
      </c>
      <c r="C224" s="143">
        <f t="shared" si="35"/>
        <v>334.888</v>
      </c>
      <c r="D224" s="144"/>
      <c r="E224" s="144"/>
      <c r="F224" s="145">
        <v>334.888</v>
      </c>
      <c r="G224" s="146"/>
      <c r="H224" s="143">
        <f t="shared" si="36"/>
        <v>22.301</v>
      </c>
      <c r="I224" s="144"/>
      <c r="J224" s="144"/>
      <c r="K224" s="158">
        <v>22.301</v>
      </c>
      <c r="L224" s="147"/>
      <c r="M224" s="148">
        <f t="shared" si="33"/>
        <v>6.659241298583407</v>
      </c>
      <c r="N224" s="149">
        <f t="shared" si="37"/>
        <v>22.77</v>
      </c>
      <c r="O224" s="144"/>
      <c r="P224" s="144"/>
      <c r="Q224" s="158">
        <v>22.77</v>
      </c>
      <c r="R224" s="147"/>
      <c r="S224" s="150">
        <f t="shared" si="34"/>
        <v>6.799288120207353</v>
      </c>
      <c r="T224" s="27"/>
    </row>
    <row r="225" spans="1:25" ht="34.5" customHeight="1" thickBot="1">
      <c r="A225" s="43"/>
      <c r="B225" s="44" t="s">
        <v>37</v>
      </c>
      <c r="C225" s="45">
        <f aca="true" t="shared" si="38" ref="C225:L225">C9+C15+C22+C44+C50+C69+C96+C98+C100+C109+C118+C167+C180+C190+C198+C207+C216</f>
        <v>2597205.639000001</v>
      </c>
      <c r="D225" s="46">
        <f t="shared" si="38"/>
        <v>190707.6</v>
      </c>
      <c r="E225" s="46">
        <f t="shared" si="38"/>
        <v>1324496.4600000002</v>
      </c>
      <c r="F225" s="47">
        <f t="shared" si="38"/>
        <v>1082001.579</v>
      </c>
      <c r="G225" s="48">
        <f t="shared" si="38"/>
        <v>0</v>
      </c>
      <c r="H225" s="45">
        <f t="shared" si="38"/>
        <v>545733.8389999999</v>
      </c>
      <c r="I225" s="46">
        <f t="shared" si="38"/>
        <v>51456.825</v>
      </c>
      <c r="J225" s="46">
        <f t="shared" si="38"/>
        <v>263992.51900000003</v>
      </c>
      <c r="K225" s="48">
        <f t="shared" si="38"/>
        <v>230284.49500000002</v>
      </c>
      <c r="L225" s="159">
        <f t="shared" si="38"/>
        <v>0</v>
      </c>
      <c r="M225" s="49">
        <f>H225/C225*100</f>
        <v>21.01234614638074</v>
      </c>
      <c r="N225" s="46">
        <f>N9+N15+N22+N44+N50+N69+N96+N98+N100+N109+N118+N167+N180+N190+N198+N207+N216</f>
        <v>532276.6299999999</v>
      </c>
      <c r="O225" s="46">
        <f>O9+O15+O22+O44+O50+O69+O96+O98+O100+O109+O118+O167+O180+O190+O198+O207+O216</f>
        <v>51350.199</v>
      </c>
      <c r="P225" s="46">
        <f>P9+P15+P22+P44+P50+P69+P96+P98+P100+P109+P118+P167+P180+P190+P198+P207+P216</f>
        <v>263938.753</v>
      </c>
      <c r="Q225" s="48">
        <f>Q9+Q15+Q22+Q44+Q50+Q69+Q100+Q109+Q118+Q167+Q180+Q190+Q198+Q207+Q216</f>
        <v>216987.67799999999</v>
      </c>
      <c r="R225" s="159">
        <f>R9+R15+R22+R44+R50+R69+R96+R98+R100+R109+R118+R167+R180+R190+R198+R207+R216</f>
        <v>0</v>
      </c>
      <c r="S225" s="50">
        <f t="shared" si="34"/>
        <v>20.494204309711176</v>
      </c>
      <c r="T225" s="104"/>
      <c r="U225" s="104"/>
      <c r="V225" s="104"/>
      <c r="W225" s="104"/>
      <c r="X225" s="104"/>
      <c r="Y225" s="104"/>
    </row>
    <row r="226" spans="1:22" ht="34.5" customHeight="1">
      <c r="A226" s="166"/>
      <c r="B226" s="166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9"/>
      <c r="N226" s="38"/>
      <c r="O226" s="38"/>
      <c r="P226" s="38"/>
      <c r="Q226" s="38"/>
      <c r="R226" s="38"/>
      <c r="S226" s="40"/>
      <c r="T226" s="27"/>
      <c r="U226" s="27"/>
      <c r="V226" s="27"/>
    </row>
    <row r="227" spans="1:19" s="29" customFormat="1" ht="15.75">
      <c r="A227" s="7" t="s">
        <v>33</v>
      </c>
      <c r="C227" s="7"/>
      <c r="D227" s="7"/>
      <c r="E227" s="7"/>
      <c r="F227" s="7"/>
      <c r="G227" s="7"/>
      <c r="H227" s="7"/>
      <c r="I227" s="8"/>
      <c r="J227" s="8"/>
      <c r="K227" s="8"/>
      <c r="L227" s="8" t="s">
        <v>32</v>
      </c>
      <c r="M227" s="8"/>
      <c r="N227" s="8" t="s">
        <v>32</v>
      </c>
      <c r="O227" s="8"/>
      <c r="P227" s="8"/>
      <c r="Q227" s="8"/>
      <c r="R227" s="28"/>
      <c r="S227" s="28"/>
    </row>
    <row r="228" spans="1:19" s="29" customFormat="1" ht="26.25" customHeight="1">
      <c r="A228" s="7"/>
      <c r="C228" s="7"/>
      <c r="D228" s="7"/>
      <c r="E228" s="7"/>
      <c r="F228" s="7"/>
      <c r="G228" s="7"/>
      <c r="H228" s="7"/>
      <c r="I228" s="8"/>
      <c r="J228" s="8"/>
      <c r="K228" s="8"/>
      <c r="L228" s="8"/>
      <c r="M228" s="8"/>
      <c r="N228" s="8"/>
      <c r="O228" s="8"/>
      <c r="P228" s="8"/>
      <c r="Q228" s="8"/>
      <c r="R228" s="28"/>
      <c r="S228" s="28"/>
    </row>
    <row r="229" spans="1:19" s="29" customFormat="1" ht="14.25" customHeight="1">
      <c r="A229" s="21" t="s">
        <v>215</v>
      </c>
      <c r="C229" s="30"/>
      <c r="D229" s="30"/>
      <c r="E229" s="31"/>
      <c r="F229" s="30"/>
      <c r="G229" s="30"/>
      <c r="H229" s="30"/>
      <c r="I229" s="30"/>
      <c r="J229" s="28"/>
      <c r="K229" s="28"/>
      <c r="L229" s="28"/>
      <c r="M229" s="28"/>
      <c r="N229" s="28"/>
      <c r="O229" s="28"/>
      <c r="P229" s="5"/>
      <c r="Q229" s="28"/>
      <c r="R229" s="28"/>
      <c r="S229" s="28"/>
    </row>
    <row r="230" spans="1:19" s="35" customFormat="1" ht="10.5" customHeight="1">
      <c r="A230" s="22"/>
      <c r="C230" s="32"/>
      <c r="D230" s="32"/>
      <c r="E230" s="33"/>
      <c r="F230" s="32"/>
      <c r="G230" s="32"/>
      <c r="H230" s="32"/>
      <c r="I230" s="32"/>
      <c r="J230" s="34"/>
      <c r="K230" s="34"/>
      <c r="L230" s="34"/>
      <c r="M230" s="34"/>
      <c r="N230" s="34"/>
      <c r="O230" s="34"/>
      <c r="P230" s="9"/>
      <c r="Q230" s="34"/>
      <c r="R230" s="34"/>
      <c r="S230" s="34"/>
    </row>
    <row r="231" spans="1:19" s="35" customFormat="1" ht="15" customHeight="1">
      <c r="A231" s="36" t="s">
        <v>254</v>
      </c>
      <c r="C231" s="36"/>
      <c r="D231" s="36"/>
      <c r="E231" s="36"/>
      <c r="F231" s="36"/>
      <c r="G231" s="36"/>
      <c r="H231" s="36"/>
      <c r="I231" s="10"/>
      <c r="J231" s="10"/>
      <c r="K231" s="10"/>
      <c r="L231" s="25" t="s">
        <v>31</v>
      </c>
      <c r="M231" s="25"/>
      <c r="N231" s="41" t="s">
        <v>31</v>
      </c>
      <c r="O231" s="25"/>
      <c r="P231" s="25"/>
      <c r="Q231" s="25"/>
      <c r="R231" s="34"/>
      <c r="S231" s="34"/>
    </row>
    <row r="232" spans="1:19" s="29" customFormat="1" ht="16.5" customHeight="1">
      <c r="A232" s="37"/>
      <c r="B232" s="36"/>
      <c r="C232" s="36"/>
      <c r="D232" s="36"/>
      <c r="E232" s="36"/>
      <c r="F232" s="36"/>
      <c r="G232" s="36"/>
      <c r="H232" s="36"/>
      <c r="I232" s="7"/>
      <c r="J232" s="7"/>
      <c r="K232" s="7"/>
      <c r="L232" s="25"/>
      <c r="M232" s="25"/>
      <c r="N232" s="25"/>
      <c r="O232" s="25"/>
      <c r="P232" s="25"/>
      <c r="Q232" s="25"/>
      <c r="R232" s="28"/>
      <c r="S232" s="28"/>
    </row>
    <row r="233" spans="1:19" ht="9.75" customHeight="1" hidden="1">
      <c r="A233" s="6"/>
      <c r="B233" s="26"/>
      <c r="C233" s="26"/>
      <c r="D233" s="26"/>
      <c r="E233" s="26"/>
      <c r="F233" s="26"/>
      <c r="G233" s="26"/>
      <c r="H233" s="26"/>
      <c r="I233" s="7"/>
      <c r="J233" s="7"/>
      <c r="K233" s="7"/>
      <c r="L233" s="25"/>
      <c r="M233" s="25"/>
      <c r="N233" s="51">
        <f>N225-H225</f>
        <v>-13457.209000000032</v>
      </c>
      <c r="O233" s="51">
        <f>O225-I225</f>
        <v>-106.62599999999657</v>
      </c>
      <c r="P233" s="51">
        <f>P225-J225</f>
        <v>-53.76600000000326</v>
      </c>
      <c r="Q233" s="51">
        <f>Q225-K225</f>
        <v>-13296.81700000004</v>
      </c>
      <c r="R233" s="25">
        <f>R225-L225</f>
        <v>0</v>
      </c>
      <c r="S233" s="4"/>
    </row>
  </sheetData>
  <sheetProtection/>
  <autoFilter ref="A8:S225"/>
  <mergeCells count="16">
    <mergeCell ref="A1:R1"/>
    <mergeCell ref="A2:R2"/>
    <mergeCell ref="A3:R3"/>
    <mergeCell ref="A5:A7"/>
    <mergeCell ref="B5:B7"/>
    <mergeCell ref="C5:G5"/>
    <mergeCell ref="H5:L5"/>
    <mergeCell ref="D6:G6"/>
    <mergeCell ref="C6:C7"/>
    <mergeCell ref="S5:S7"/>
    <mergeCell ref="H6:H7"/>
    <mergeCell ref="I6:L6"/>
    <mergeCell ref="N6:N7"/>
    <mergeCell ref="N5:R5"/>
    <mergeCell ref="O6:R6"/>
    <mergeCell ref="M5:M7"/>
  </mergeCells>
  <hyperlinks>
    <hyperlink ref="B162" r:id="rId1" display="consultantplus://offline/ref=8673F8B5040E5BC98850309FCF2F0199D1D60DC9B3820AC714E3357F9F37lAJ"/>
  </hyperlinks>
  <printOptions/>
  <pageMargins left="0.3937007874015748" right="0.1968503937007874" top="0.5354330708661418" bottom="0" header="0.1968503937007874" footer="0"/>
  <pageSetup fitToHeight="0" horizontalDpi="600" verticalDpi="600" orientation="landscape" paperSize="9" scale="10" r:id="rId2"/>
  <headerFooter differentFirst="1" alignWithMargins="0">
    <oddHeader>&amp;C&amp;P</oddHeader>
  </headerFooter>
  <rowBreaks count="2" manualBreakCount="2">
    <brk id="49" max="18" man="1"/>
    <brk id="5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2016-05-23T11:57:30Z</cp:lastPrinted>
  <dcterms:created xsi:type="dcterms:W3CDTF">2009-12-18T05:52:04Z</dcterms:created>
  <dcterms:modified xsi:type="dcterms:W3CDTF">2016-05-26T09:04:47Z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